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lan 2024\"/>
    </mc:Choice>
  </mc:AlternateContent>
  <bookViews>
    <workbookView xWindow="-120" yWindow="-120" windowWidth="20730" windowHeight="11160"/>
  </bookViews>
  <sheets>
    <sheet name="PLAN " sheetId="3" r:id="rId1"/>
  </sheets>
  <definedNames>
    <definedName name="_xlnm.Print_Area" localSheetId="0">'PLAN '!$A$1:$N$167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1" i="3" l="1"/>
  <c r="H162" i="3" l="1"/>
  <c r="H160" i="3"/>
  <c r="N160" i="3"/>
  <c r="N162" i="3" s="1"/>
  <c r="H30" i="3" l="1"/>
  <c r="H31" i="3"/>
  <c r="J32" i="3"/>
  <c r="H25" i="3" l="1"/>
  <c r="L86" i="3" l="1"/>
  <c r="H91" i="3" l="1"/>
  <c r="H87" i="3"/>
  <c r="H76" i="3"/>
  <c r="L68" i="3"/>
  <c r="L65" i="3"/>
  <c r="H38" i="3"/>
  <c r="J68" i="3" l="1"/>
  <c r="H116" i="3"/>
  <c r="H137" i="3"/>
  <c r="N77" i="3" l="1"/>
  <c r="H81" i="3"/>
  <c r="N68" i="3"/>
  <c r="H140" i="3" l="1"/>
  <c r="N65" i="3"/>
  <c r="H66" i="3"/>
  <c r="H122" i="3" l="1"/>
  <c r="H121" i="3"/>
  <c r="H42" i="3" l="1"/>
  <c r="J117" i="3" l="1"/>
  <c r="J115" i="3" s="1"/>
  <c r="J120" i="3" l="1"/>
  <c r="J114" i="3" s="1"/>
  <c r="H149" i="3" l="1"/>
  <c r="J86" i="3" l="1"/>
  <c r="H59" i="3" l="1"/>
  <c r="H56" i="3"/>
  <c r="H45" i="3" l="1"/>
  <c r="H64" i="3" l="1"/>
  <c r="J98" i="3" l="1"/>
  <c r="I98" i="3"/>
  <c r="I108" i="3"/>
  <c r="H110" i="3"/>
  <c r="H109" i="3"/>
  <c r="I94" i="3"/>
  <c r="I100" i="3"/>
  <c r="I103" i="3"/>
  <c r="H105" i="3"/>
  <c r="H104" i="3"/>
  <c r="I117" i="3"/>
  <c r="H117" i="3" s="1"/>
  <c r="H115" i="3" s="1"/>
  <c r="I129" i="3"/>
  <c r="J129" i="3"/>
  <c r="I93" i="3" l="1"/>
  <c r="I112" i="3" l="1"/>
  <c r="H153" i="3" l="1"/>
  <c r="J43" i="3" l="1"/>
  <c r="H83" i="3"/>
  <c r="H47" i="3"/>
  <c r="L77" i="3"/>
  <c r="J77" i="3"/>
  <c r="I77" i="3"/>
  <c r="H78" i="3"/>
  <c r="I68" i="3" l="1"/>
  <c r="L37" i="3" l="1"/>
  <c r="H90" i="3"/>
  <c r="L82" i="3"/>
  <c r="H124" i="3"/>
  <c r="H57" i="3"/>
  <c r="L53" i="3"/>
  <c r="H48" i="3"/>
  <c r="L43" i="3"/>
  <c r="H39" i="3"/>
  <c r="H147" i="3"/>
  <c r="H146" i="3"/>
  <c r="L60" i="3"/>
  <c r="L36" i="3" l="1"/>
  <c r="L51" i="3"/>
  <c r="J37" i="3" l="1"/>
  <c r="J36" i="3" s="1"/>
  <c r="I37" i="3"/>
  <c r="I36" i="3" s="1"/>
  <c r="H49" i="3"/>
  <c r="L26" i="3"/>
  <c r="H71" i="3"/>
  <c r="H62" i="3"/>
  <c r="H61" i="3"/>
  <c r="I60" i="3"/>
  <c r="J14" i="3"/>
  <c r="N21" i="3"/>
  <c r="N32" i="3" s="1"/>
  <c r="I11" i="3"/>
  <c r="I9" i="3" s="1"/>
  <c r="I32" i="3" s="1"/>
  <c r="J123" i="3"/>
  <c r="I123" i="3"/>
  <c r="N51" i="3"/>
  <c r="N50" i="3" s="1"/>
  <c r="H52" i="3"/>
  <c r="J53" i="3"/>
  <c r="J51" i="3" s="1"/>
  <c r="I53" i="3"/>
  <c r="H58" i="3"/>
  <c r="H63" i="3"/>
  <c r="K65" i="3"/>
  <c r="J65" i="3"/>
  <c r="I82" i="3"/>
  <c r="I86" i="3"/>
  <c r="H111" i="3"/>
  <c r="I115" i="3"/>
  <c r="I120" i="3"/>
  <c r="H120" i="3" s="1"/>
  <c r="H114" i="3" s="1"/>
  <c r="H139" i="3"/>
  <c r="H138" i="3"/>
  <c r="H136" i="3"/>
  <c r="H135" i="3"/>
  <c r="H134" i="3"/>
  <c r="H133" i="3"/>
  <c r="H132" i="3"/>
  <c r="H129" i="3"/>
  <c r="H128" i="3"/>
  <c r="H40" i="3"/>
  <c r="H84" i="3"/>
  <c r="H41" i="3"/>
  <c r="H79" i="3"/>
  <c r="H46" i="3"/>
  <c r="H148" i="3"/>
  <c r="H145" i="3"/>
  <c r="J93" i="3"/>
  <c r="H72" i="3"/>
  <c r="H69" i="3"/>
  <c r="H80" i="3"/>
  <c r="H89" i="3"/>
  <c r="H127" i="3"/>
  <c r="J112" i="3"/>
  <c r="H113" i="3"/>
  <c r="H112" i="3" s="1"/>
  <c r="L21" i="3"/>
  <c r="H24" i="3"/>
  <c r="H54" i="3"/>
  <c r="H125" i="3"/>
  <c r="L32" i="3" l="1"/>
  <c r="J92" i="3"/>
  <c r="J85" i="3" s="1"/>
  <c r="J50" i="3"/>
  <c r="L20" i="3"/>
  <c r="H37" i="3"/>
  <c r="I114" i="3"/>
  <c r="H60" i="3"/>
  <c r="I51" i="3"/>
  <c r="H14" i="3"/>
  <c r="N20" i="3"/>
  <c r="I92" i="3" l="1"/>
  <c r="I85" i="3" s="1"/>
  <c r="H28" i="3"/>
  <c r="M77" i="3"/>
  <c r="H77" i="3" s="1"/>
  <c r="M51" i="3"/>
  <c r="M68" i="3"/>
  <c r="K68" i="3"/>
  <c r="H151" i="3"/>
  <c r="H155" i="3"/>
  <c r="H152" i="3"/>
  <c r="H154" i="3"/>
  <c r="N150" i="3"/>
  <c r="K150" i="3"/>
  <c r="J150" i="3"/>
  <c r="M50" i="3"/>
  <c r="H150" i="3" l="1"/>
  <c r="M85" i="3"/>
  <c r="M86" i="3"/>
  <c r="M20" i="3"/>
  <c r="M32" i="3"/>
  <c r="H75" i="3"/>
  <c r="H73" i="3" l="1"/>
  <c r="H23" i="3" l="1"/>
  <c r="H22" i="3"/>
  <c r="H70" i="3"/>
  <c r="H68" i="3" s="1"/>
  <c r="H159" i="3" l="1"/>
  <c r="H158" i="3"/>
  <c r="N157" i="3" l="1"/>
  <c r="N156" i="3" s="1"/>
  <c r="L157" i="3"/>
  <c r="L156" i="3" s="1"/>
  <c r="J157" i="3"/>
  <c r="I150" i="3"/>
  <c r="H126" i="3"/>
  <c r="H123" i="3" s="1"/>
  <c r="L123" i="3"/>
  <c r="L92" i="3" s="1"/>
  <c r="L85" i="3" s="1"/>
  <c r="K123" i="3"/>
  <c r="K92" i="3" s="1"/>
  <c r="H108" i="3"/>
  <c r="H107" i="3"/>
  <c r="H106" i="3"/>
  <c r="H103" i="3"/>
  <c r="H100" i="3"/>
  <c r="H98" i="3"/>
  <c r="H97" i="3"/>
  <c r="H94" i="3"/>
  <c r="H93" i="3" s="1"/>
  <c r="H88" i="3"/>
  <c r="H86" i="3" s="1"/>
  <c r="N86" i="3"/>
  <c r="N85" i="3" s="1"/>
  <c r="K85" i="3"/>
  <c r="K82" i="3"/>
  <c r="H67" i="3"/>
  <c r="I65" i="3"/>
  <c r="H55" i="3"/>
  <c r="K51" i="3"/>
  <c r="M43" i="3"/>
  <c r="H43" i="3" s="1"/>
  <c r="H36" i="3" s="1"/>
  <c r="H29" i="3"/>
  <c r="H27" i="3"/>
  <c r="K26" i="3"/>
  <c r="J21" i="3"/>
  <c r="I21" i="3"/>
  <c r="H19" i="3"/>
  <c r="H18" i="3"/>
  <c r="H17" i="3"/>
  <c r="H16" i="3"/>
  <c r="H15" i="3"/>
  <c r="H13" i="3"/>
  <c r="H12" i="3"/>
  <c r="H92" i="3" l="1"/>
  <c r="H85" i="3" s="1"/>
  <c r="H65" i="3"/>
  <c r="I162" i="3"/>
  <c r="I50" i="3"/>
  <c r="L162" i="3"/>
  <c r="H53" i="3"/>
  <c r="H51" i="3" s="1"/>
  <c r="J20" i="3"/>
  <c r="M36" i="3"/>
  <c r="M162" i="3" s="1"/>
  <c r="H82" i="3"/>
  <c r="K162" i="3"/>
  <c r="K50" i="3"/>
  <c r="H26" i="3"/>
  <c r="H21" i="3"/>
  <c r="H157" i="3"/>
  <c r="J156" i="3"/>
  <c r="H11" i="3"/>
  <c r="H9" i="3" s="1"/>
  <c r="K20" i="3"/>
  <c r="H156" i="3" l="1"/>
  <c r="J162" i="3"/>
  <c r="H50" i="3"/>
  <c r="H20" i="3"/>
  <c r="K32" i="3"/>
  <c r="H32" i="3" s="1"/>
</calcChain>
</file>

<file path=xl/sharedStrings.xml><?xml version="1.0" encoding="utf-8"?>
<sst xmlns="http://schemas.openxmlformats.org/spreadsheetml/2006/main" count="280" uniqueCount="253">
  <si>
    <t>O P I S</t>
  </si>
  <si>
    <t>Grupa konta</t>
  </si>
  <si>
    <t>Sopstveni izvori</t>
  </si>
  <si>
    <t>Donacije</t>
  </si>
  <si>
    <t>Republika</t>
  </si>
  <si>
    <t>Grad</t>
  </si>
  <si>
    <t>Projekti EU</t>
  </si>
  <si>
    <t>A TEKUĆI PRIHODI</t>
  </si>
  <si>
    <t>PRIHODI OSTVARENI PO OSNOVU ZAKLJUČENOG UGOVORA ZA PRUŽANJE I FINANSIRANJE ZZ SA RZZO</t>
  </si>
  <si>
    <t>1.1.</t>
  </si>
  <si>
    <t>Osiguranim licima</t>
  </si>
  <si>
    <t>1.1.1.</t>
  </si>
  <si>
    <t>1.1.2.</t>
  </si>
  <si>
    <t>Participacija</t>
  </si>
  <si>
    <t xml:space="preserve">PRIHODI OD PRODAJE DOBARA I USLUGA </t>
  </si>
  <si>
    <t>2.1</t>
  </si>
  <si>
    <t xml:space="preserve">Prihodi od prodaje usluga preduzećima </t>
  </si>
  <si>
    <t>2.2</t>
  </si>
  <si>
    <t xml:space="preserve">Prihodi od prodaje usluga građanima </t>
  </si>
  <si>
    <t>2.3</t>
  </si>
  <si>
    <t>Prihodi od davanja u zakup</t>
  </si>
  <si>
    <t>2.4</t>
  </si>
  <si>
    <t>Ostali prihodi</t>
  </si>
  <si>
    <t>2.5</t>
  </si>
  <si>
    <t>Ostali pr.-učešće DZ u troškovima mazuta</t>
  </si>
  <si>
    <t>DONACIJE</t>
  </si>
  <si>
    <t>3.1</t>
  </si>
  <si>
    <t>Inostrane donacije</t>
  </si>
  <si>
    <t>3.1.1.</t>
  </si>
  <si>
    <t>Projekat EU</t>
  </si>
  <si>
    <t>Pobolj.ZZ u neurorl. i psihij.</t>
  </si>
  <si>
    <t>3.1.2.</t>
  </si>
  <si>
    <t>Abdominalna hirurgija</t>
  </si>
  <si>
    <t>3.2</t>
  </si>
  <si>
    <t>Domaće donacije</t>
  </si>
  <si>
    <t>3.2.1.</t>
  </si>
  <si>
    <t>Od Ministarstva zdravlja</t>
  </si>
  <si>
    <t>3.2.2.</t>
  </si>
  <si>
    <t>Ostale donacije</t>
  </si>
  <si>
    <t>MEMORANDUMSKE STAVKE ZA REFUNDACIJU RASHODA</t>
  </si>
  <si>
    <t>UKUPNI PRIHODI</t>
  </si>
  <si>
    <t>B TEKUĆI RASHODI</t>
  </si>
  <si>
    <t>RASHODI ZA ZAPOSLENE</t>
  </si>
  <si>
    <t>PLATE I DODACI ZAPOSLENIH</t>
  </si>
  <si>
    <t xml:space="preserve">Plate i dodaci na platu zaposlenih </t>
  </si>
  <si>
    <t>1.2.</t>
  </si>
  <si>
    <t>Doprinos za PIO poslodavca</t>
  </si>
  <si>
    <t>1.3.</t>
  </si>
  <si>
    <t>Doprinos za zdravstveno osiguranje poslodavca</t>
  </si>
  <si>
    <t>1.4.</t>
  </si>
  <si>
    <t>Doprinos za osiguranje od nezaposlenosti poslodavca</t>
  </si>
  <si>
    <t>SOCIJALNA DAVANJA ZA ZAPOSLENE</t>
  </si>
  <si>
    <t>3.1.</t>
  </si>
  <si>
    <t xml:space="preserve">Bolovanja na teret zdravstvenog osiguranja </t>
  </si>
  <si>
    <t>3.2.</t>
  </si>
  <si>
    <t xml:space="preserve">Ostalo (porodilje, invalidi) </t>
  </si>
  <si>
    <t>3.3.</t>
  </si>
  <si>
    <t>NAKNADE ZA PREVOZ ZA ZAPOSLENE (GOTOV NOVAC)</t>
  </si>
  <si>
    <t>KORIŠĆENJE USLUGA I DOBARA</t>
  </si>
  <si>
    <t>STALNI TROŠKOVI</t>
  </si>
  <si>
    <t xml:space="preserve">Troškovi platnog prometa i bankarskih usluga </t>
  </si>
  <si>
    <t xml:space="preserve">Energenti </t>
  </si>
  <si>
    <t>1.2.1.</t>
  </si>
  <si>
    <t xml:space="preserve">utrošena električna energija </t>
  </si>
  <si>
    <t>1.2.2.</t>
  </si>
  <si>
    <t>mazut</t>
  </si>
  <si>
    <t>1.2.3.</t>
  </si>
  <si>
    <t xml:space="preserve">Butan gas </t>
  </si>
  <si>
    <t>1.2.4.</t>
  </si>
  <si>
    <t xml:space="preserve">Komunalne usluge </t>
  </si>
  <si>
    <t>Vodovod</t>
  </si>
  <si>
    <t xml:space="preserve">Usluge komunikacija (PTT usluge,markice) </t>
  </si>
  <si>
    <t>1.5.</t>
  </si>
  <si>
    <t xml:space="preserve">Troškovi osiguranja </t>
  </si>
  <si>
    <t>1.5.1.</t>
  </si>
  <si>
    <t xml:space="preserve">Osiguranje imovine </t>
  </si>
  <si>
    <t>1.5.2.</t>
  </si>
  <si>
    <t xml:space="preserve">Osiguranje zaposlenih </t>
  </si>
  <si>
    <t>1.6.</t>
  </si>
  <si>
    <t xml:space="preserve">Zakup imovine i opreme </t>
  </si>
  <si>
    <t>Domen</t>
  </si>
  <si>
    <t>TROŠKOVI PUTOVANJA ZAPOSLENIH</t>
  </si>
  <si>
    <t>Troškovi službenih putovanja u zemlji</t>
  </si>
  <si>
    <t>Troškovi službenih putovanja u inostranstvo</t>
  </si>
  <si>
    <t>USLUGE PO UGOVORU</t>
  </si>
  <si>
    <t>Kompjuterske usluge</t>
  </si>
  <si>
    <t>3.3</t>
  </si>
  <si>
    <t>Usluge obrazovanja i usavršavanja zap.(spec,kotizac.)</t>
  </si>
  <si>
    <t>3.4</t>
  </si>
  <si>
    <t>Usluge informisanja</t>
  </si>
  <si>
    <t>3.5</t>
  </si>
  <si>
    <t>Upravni, nadzorni</t>
  </si>
  <si>
    <t>Usluge za domaćinstvo i ugostiteljstvo</t>
  </si>
  <si>
    <t>3.7</t>
  </si>
  <si>
    <t>Reprezentacija</t>
  </si>
  <si>
    <t>SPECIJALIZOVANE USLUGE</t>
  </si>
  <si>
    <t>Usluge drugih ZU -medicinske usluge</t>
  </si>
  <si>
    <t>4.2.</t>
  </si>
  <si>
    <t>Usluge očuvanja životne sredine</t>
  </si>
  <si>
    <t>4.3.</t>
  </si>
  <si>
    <t>Ostale spec.usluge - akreditacija,hasap,špedicija,topogrf.snimanje</t>
  </si>
  <si>
    <t>TEKUĆE POPRAVKE I ODRŽAVANJE</t>
  </si>
  <si>
    <t>5.1.</t>
  </si>
  <si>
    <t xml:space="preserve">Tekuće popravke i održavanje zgrada </t>
  </si>
  <si>
    <t>5.2.</t>
  </si>
  <si>
    <t xml:space="preserve">Tekuće popravke i održavanje opreme </t>
  </si>
  <si>
    <t>MATERIJAL</t>
  </si>
  <si>
    <t>6.1.</t>
  </si>
  <si>
    <t>Аdministrativni materijal i mat. za obraz.,odeća,uniforme</t>
  </si>
  <si>
    <t xml:space="preserve">Kancelarijski materijal </t>
  </si>
  <si>
    <t>Odeća i uniforme</t>
  </si>
  <si>
    <t>Cveće i zelenilo</t>
  </si>
  <si>
    <t>Materijal za obrazovanje i usavšavanje zaposlenih</t>
  </si>
  <si>
    <t>6.2.</t>
  </si>
  <si>
    <t>Benzin</t>
  </si>
  <si>
    <t>APOTEKA</t>
  </si>
  <si>
    <t>6.3.</t>
  </si>
  <si>
    <t xml:space="preserve">Medicinski i laboratorijski materijali </t>
  </si>
  <si>
    <t>6.3.1.</t>
  </si>
  <si>
    <t>Potrošni medicinski</t>
  </si>
  <si>
    <t>6.3.2.</t>
  </si>
  <si>
    <t>Medic.i lab.mat.ne faktura</t>
  </si>
  <si>
    <t>6.3.3.</t>
  </si>
  <si>
    <t>Laboratorijski materijal-reagensi biohеmija</t>
  </si>
  <si>
    <t>6.3.4.</t>
  </si>
  <si>
    <t>Sanitetski materijal</t>
  </si>
  <si>
    <t>6.3.5.</t>
  </si>
  <si>
    <t>RO filmovi</t>
  </si>
  <si>
    <t>Hirurški</t>
  </si>
  <si>
    <t>Laboratorijski potrošni</t>
  </si>
  <si>
    <t>6.3.6.</t>
  </si>
  <si>
    <t>Krv i krvni derivati</t>
  </si>
  <si>
    <t>6.3.7.</t>
  </si>
  <si>
    <t>Materijal za dijalize i dijalizatori</t>
  </si>
  <si>
    <t>Materijal za dijalizu</t>
  </si>
  <si>
    <t>6.3.8.</t>
  </si>
  <si>
    <t>Mat. koji se ugrađ.u ljudski organiz.</t>
  </si>
  <si>
    <t>Ortopedija</t>
  </si>
  <si>
    <t xml:space="preserve"> - Implantati za kukove </t>
  </si>
  <si>
    <t xml:space="preserve"> - Ostali ugradni mat. u ort.</t>
  </si>
  <si>
    <t>Ostali ugradni materijal</t>
  </si>
  <si>
    <t>6.4.</t>
  </si>
  <si>
    <t>Lekovi</t>
  </si>
  <si>
    <t>6.4.1.</t>
  </si>
  <si>
    <t>6.4.2.</t>
  </si>
  <si>
    <t xml:space="preserve"> Lekovi liste C</t>
  </si>
  <si>
    <t>6.4.3.</t>
  </si>
  <si>
    <t>Citostatici</t>
  </si>
  <si>
    <t>6.4.4.</t>
  </si>
  <si>
    <t>Lekovi za hemofiliju</t>
  </si>
  <si>
    <t>6.5.</t>
  </si>
  <si>
    <t>Čistoća</t>
  </si>
  <si>
    <t>6.6.</t>
  </si>
  <si>
    <t>Infektivni otpad</t>
  </si>
  <si>
    <t>6.7.</t>
  </si>
  <si>
    <t xml:space="preserve">Ishrana bolesnika </t>
  </si>
  <si>
    <t>6.8.</t>
  </si>
  <si>
    <t>6.9.</t>
  </si>
  <si>
    <t>Sitan inventar+sitan čistoća+ sit.komjuteri</t>
  </si>
  <si>
    <t>6.10.</t>
  </si>
  <si>
    <t>6.11.</t>
  </si>
  <si>
    <t>Ostali materijal, staklo, plastika</t>
  </si>
  <si>
    <t>7.</t>
  </si>
  <si>
    <t xml:space="preserve">AMORTIZACIJA OSNOVNIH SREDSTAVA </t>
  </si>
  <si>
    <t>Zgrade i građevinski objekti (431100)</t>
  </si>
  <si>
    <t>Mašine i oprema (431200)</t>
  </si>
  <si>
    <t>Ostala osnovna sredstva (431300)</t>
  </si>
  <si>
    <t>Ostalo (sa grupe konta 431000)</t>
  </si>
  <si>
    <t>OTPLATA KAMATA</t>
  </si>
  <si>
    <t>8.</t>
  </si>
  <si>
    <t>Kamate</t>
  </si>
  <si>
    <t>POREZI, TAKSE I KAZNE</t>
  </si>
  <si>
    <t>9.</t>
  </si>
  <si>
    <t xml:space="preserve">Ostali porezi </t>
  </si>
  <si>
    <t>Republičke takse</t>
  </si>
  <si>
    <t>IZDACI ZA NEF. IMOVINU</t>
  </si>
  <si>
    <t>10.</t>
  </si>
  <si>
    <t xml:space="preserve">Osnovna sredstva  </t>
  </si>
  <si>
    <t>- osnovna sredstva</t>
  </si>
  <si>
    <t>- kapitalno odrzavanje</t>
  </si>
  <si>
    <t xml:space="preserve">                              UKUPNI RASHODI I IZDACI</t>
  </si>
  <si>
    <t>RAZLIKA PRIMANJA I IZDATAKA</t>
  </si>
  <si>
    <t>Pripremila:</t>
  </si>
  <si>
    <t>M.P.</t>
  </si>
  <si>
    <t>Vera Bela, načelnik odeljenja ek.fin.poslova</t>
  </si>
  <si>
    <t>Jubilarne nagrade zaposlenima</t>
  </si>
  <si>
    <t>AMORTIZACIJA OSNOVNIH SREDSTAVA</t>
  </si>
  <si>
    <t>Tekstilni materijal</t>
  </si>
  <si>
    <t>Tehnički materijal</t>
  </si>
  <si>
    <t>Ostale dotacije  za invalide</t>
  </si>
  <si>
    <t>Porezi i takse</t>
  </si>
  <si>
    <t>Novčane kazne</t>
  </si>
  <si>
    <t>Sudske kazne</t>
  </si>
  <si>
    <t>Naknada štete</t>
  </si>
  <si>
    <t>Komunalac, Direkcija, dimničarske usl.</t>
  </si>
  <si>
    <t>Razni projekti EU</t>
  </si>
  <si>
    <t>Lekovi D lista bolnica</t>
  </si>
  <si>
    <t>Lekovi B lista bolnica</t>
  </si>
  <si>
    <t>i dizel gorivo</t>
  </si>
  <si>
    <t>3.6</t>
  </si>
  <si>
    <t>Sočiva</t>
  </si>
  <si>
    <t>Mrežice</t>
  </si>
  <si>
    <t>6.3.9.</t>
  </si>
  <si>
    <t>6.3.10.</t>
  </si>
  <si>
    <t>6.3.10.1.</t>
  </si>
  <si>
    <t>6.3.11.</t>
  </si>
  <si>
    <t>6.3.11.1.</t>
  </si>
  <si>
    <t>6.3.11.2.</t>
  </si>
  <si>
    <t>Lekovi B i D lista CJN</t>
  </si>
  <si>
    <t>Lekovi van liste lekova N  OBRAZAC</t>
  </si>
  <si>
    <t>Kazne za kašnjenje</t>
  </si>
  <si>
    <t>Otpremnine</t>
  </si>
  <si>
    <t>Pomoći u slučaju smrti zaposlenog, lečenje, rođenje</t>
  </si>
  <si>
    <t>4.1</t>
  </si>
  <si>
    <t>4.4.</t>
  </si>
  <si>
    <t>Lekari</t>
  </si>
  <si>
    <t xml:space="preserve"> </t>
  </si>
  <si>
    <t>Ukupno 2024.g.</t>
  </si>
  <si>
    <t>Sredstva  RFZO za 2024</t>
  </si>
  <si>
    <t>Ukupno 2024</t>
  </si>
  <si>
    <t>Sredstva  RFZO za 2024.</t>
  </si>
  <si>
    <t>Citostatici bolnički tender</t>
  </si>
  <si>
    <t>Citostatici CJN</t>
  </si>
  <si>
    <t>Bolnički tender</t>
  </si>
  <si>
    <t>CJN</t>
  </si>
  <si>
    <t>bolnicki tender</t>
  </si>
  <si>
    <t>bolnički tender</t>
  </si>
  <si>
    <t>Laboratorijski potrošni ostale laboratorije</t>
  </si>
  <si>
    <t>Reagensi izuzev transfuzije</t>
  </si>
  <si>
    <t>Članarine komori ZU Srbije</t>
  </si>
  <si>
    <t>1.7</t>
  </si>
  <si>
    <t>PAKETIĆI ZA DECU ZAPOSLENIH</t>
  </si>
  <si>
    <t>0</t>
  </si>
  <si>
    <t>Telesno oštećenje Romić</t>
  </si>
  <si>
    <t>13</t>
  </si>
  <si>
    <t>13.1</t>
  </si>
  <si>
    <t>14.2</t>
  </si>
  <si>
    <t>Vd. direktora Zdravstvenog centra Smederevo u osnivanju</t>
  </si>
  <si>
    <t xml:space="preserve">                        dr.med. Željko Smiljanić</t>
  </si>
  <si>
    <t>IV REBALANS FINANSIJSKOG PLANA OPŠTE BOLNICE "SVETI LUKA" SMEDEREVO ZA 2024.godinu</t>
  </si>
  <si>
    <t>Toplotna energija</t>
  </si>
  <si>
    <t>Ostale admin.usluge- prevodilac</t>
  </si>
  <si>
    <t>vestak, advokat, stručni nadzor, lekari</t>
  </si>
  <si>
    <t>3.8</t>
  </si>
  <si>
    <t>Ostale opšte usluge</t>
  </si>
  <si>
    <t xml:space="preserve">                                           MEŠOVITI I NEODREĐENI PROHODI</t>
  </si>
  <si>
    <t>PRIMANJA OD PRODAJE NEPOKRETNOSTI</t>
  </si>
  <si>
    <t>911400</t>
  </si>
  <si>
    <t>PRIMANJA OD ZADUŽIVANJA OD POSLOVNIH BANAKA U ZEMLJI</t>
  </si>
  <si>
    <t>811100</t>
  </si>
  <si>
    <t xml:space="preserve">Otplata glavnice </t>
  </si>
  <si>
    <t>14</t>
  </si>
  <si>
    <t>Otplata glavnice ostalim domaćim kreditorima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</si>
</sst>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_D_i_n_."/>
    <numFmt numFmtId="165" formatCode="#,##0.00\ _D_i_n_."/>
    <numFmt numFmtId="169" formatCode="#,##0\ _R_S_D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9">
    <xf numFmtId="0" fontId="0" fillId="0" borderId="0" xfId="0"/>
    <xf numFmtId="0" fontId="0" fillId="0" borderId="0" xfId="0"/>
    <xf numFmtId="0" fontId="0" fillId="0" borderId="0" xfId="0" applyBorder="1"/>
    <xf numFmtId="0" fontId="6" fillId="0" borderId="0" xfId="1" applyFont="1" applyBorder="1" applyAlignment="1" applyProtection="1">
      <alignment horizontal="center"/>
    </xf>
    <xf numFmtId="0" fontId="6" fillId="0" borderId="0" xfId="1" applyFont="1" applyBorder="1" applyAlignment="1" applyProtection="1"/>
    <xf numFmtId="0" fontId="7" fillId="0" borderId="0" xfId="1" applyFont="1" applyBorder="1" applyAlignment="1" applyProtection="1">
      <alignment horizontal="center"/>
    </xf>
    <xf numFmtId="0" fontId="3" fillId="0" borderId="0" xfId="1" applyBorder="1" applyProtection="1"/>
    <xf numFmtId="0" fontId="3" fillId="0" borderId="0" xfId="1" applyBorder="1" applyAlignment="1" applyProtection="1">
      <alignment horizontal="center"/>
    </xf>
    <xf numFmtId="3" fontId="4" fillId="0" borderId="0" xfId="1" applyNumberFormat="1" applyFont="1" applyBorder="1" applyAlignment="1" applyProtection="1">
      <alignment horizontal="right" vertical="center"/>
    </xf>
    <xf numFmtId="0" fontId="3" fillId="0" borderId="0" xfId="1" applyBorder="1"/>
    <xf numFmtId="0" fontId="3" fillId="0" borderId="0" xfId="1" applyBorder="1" applyAlignment="1">
      <alignment horizontal="right"/>
    </xf>
    <xf numFmtId="0" fontId="8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3" fontId="8" fillId="0" borderId="1" xfId="1" applyNumberFormat="1" applyFont="1" applyBorder="1" applyAlignment="1" applyProtection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/>
    </xf>
    <xf numFmtId="0" fontId="7" fillId="0" borderId="1" xfId="1" applyFont="1" applyBorder="1" applyAlignment="1" applyProtection="1">
      <alignment horizontal="center" vertical="top"/>
    </xf>
    <xf numFmtId="0" fontId="8" fillId="0" borderId="1" xfId="1" applyFont="1" applyBorder="1" applyAlignment="1" applyProtection="1">
      <alignment horizontal="center"/>
    </xf>
    <xf numFmtId="3" fontId="7" fillId="0" borderId="1" xfId="1" applyNumberFormat="1" applyFont="1" applyBorder="1" applyProtection="1"/>
    <xf numFmtId="0" fontId="11" fillId="0" borderId="1" xfId="1" applyFont="1" applyBorder="1" applyAlignment="1" applyProtection="1">
      <alignment horizontal="center"/>
    </xf>
    <xf numFmtId="0" fontId="11" fillId="0" borderId="1" xfId="1" applyFont="1" applyBorder="1" applyAlignment="1" applyProtection="1">
      <alignment horizontal="left"/>
    </xf>
    <xf numFmtId="3" fontId="12" fillId="0" borderId="1" xfId="1" applyNumberFormat="1" applyFont="1" applyBorder="1" applyProtection="1"/>
    <xf numFmtId="0" fontId="11" fillId="0" borderId="1" xfId="1" applyFont="1" applyBorder="1" applyAlignment="1" applyProtection="1">
      <alignment horizontal="right"/>
    </xf>
    <xf numFmtId="3" fontId="12" fillId="0" borderId="1" xfId="1" applyNumberFormat="1" applyFont="1" applyBorder="1" applyProtection="1">
      <protection locked="0"/>
    </xf>
    <xf numFmtId="3" fontId="12" fillId="0" borderId="1" xfId="1" applyNumberFormat="1" applyFont="1" applyBorder="1"/>
    <xf numFmtId="0" fontId="7" fillId="0" borderId="3" xfId="1" applyFont="1" applyBorder="1" applyAlignment="1" applyProtection="1">
      <alignment horizontal="left"/>
    </xf>
    <xf numFmtId="0" fontId="7" fillId="0" borderId="11" xfId="1" applyFont="1" applyBorder="1" applyAlignment="1" applyProtection="1">
      <alignment horizontal="left"/>
    </xf>
    <xf numFmtId="0" fontId="7" fillId="0" borderId="2" xfId="1" applyFont="1" applyBorder="1" applyAlignment="1" applyProtection="1">
      <alignment horizontal="left"/>
    </xf>
    <xf numFmtId="3" fontId="7" fillId="0" borderId="1" xfId="1" applyNumberFormat="1" applyFont="1" applyBorder="1" applyAlignment="1"/>
    <xf numFmtId="49" fontId="11" fillId="0" borderId="1" xfId="1" applyNumberFormat="1" applyFont="1" applyBorder="1" applyAlignment="1" applyProtection="1">
      <alignment horizontal="center" vertical="top"/>
    </xf>
    <xf numFmtId="3" fontId="12" fillId="0" borderId="1" xfId="1" applyNumberFormat="1" applyFont="1" applyFill="1" applyBorder="1" applyProtection="1">
      <protection locked="0"/>
    </xf>
    <xf numFmtId="3" fontId="12" fillId="0" borderId="1" xfId="1" applyNumberFormat="1" applyFont="1" applyFill="1" applyBorder="1"/>
    <xf numFmtId="49" fontId="11" fillId="0" borderId="1" xfId="1" applyNumberFormat="1" applyFont="1" applyBorder="1" applyAlignment="1" applyProtection="1">
      <alignment horizontal="center" vertical="justify"/>
    </xf>
    <xf numFmtId="49" fontId="11" fillId="0" borderId="1" xfId="1" applyNumberFormat="1" applyFont="1" applyBorder="1" applyAlignment="1" applyProtection="1">
      <alignment horizontal="center"/>
    </xf>
    <xf numFmtId="0" fontId="7" fillId="0" borderId="1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left" vertical="center"/>
    </xf>
    <xf numFmtId="0" fontId="7" fillId="0" borderId="11" xfId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left" vertical="center"/>
    </xf>
    <xf numFmtId="0" fontId="8" fillId="0" borderId="1" xfId="1" applyFont="1" applyBorder="1" applyAlignment="1" applyProtection="1">
      <alignment horizontal="center" wrapText="1"/>
    </xf>
    <xf numFmtId="49" fontId="13" fillId="0" borderId="1" xfId="1" applyNumberFormat="1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left"/>
    </xf>
    <xf numFmtId="3" fontId="7" fillId="0" borderId="1" xfId="1" applyNumberFormat="1" applyFont="1" applyBorder="1" applyProtection="1">
      <protection locked="0"/>
    </xf>
    <xf numFmtId="0" fontId="13" fillId="0" borderId="1" xfId="1" applyFont="1" applyBorder="1" applyAlignment="1" applyProtection="1">
      <alignment horizontal="center" vertical="center"/>
    </xf>
    <xf numFmtId="0" fontId="14" fillId="0" borderId="1" xfId="1" applyFont="1" applyBorder="1" applyAlignment="1" applyProtection="1">
      <alignment horizontal="right"/>
    </xf>
    <xf numFmtId="0" fontId="14" fillId="0" borderId="1" xfId="1" applyFont="1" applyBorder="1" applyAlignment="1" applyProtection="1">
      <alignment horizontal="left" vertical="center"/>
    </xf>
    <xf numFmtId="0" fontId="7" fillId="2" borderId="1" xfId="1" applyFont="1" applyFill="1" applyBorder="1" applyAlignment="1" applyProtection="1">
      <alignment horizontal="center" vertical="top"/>
    </xf>
    <xf numFmtId="0" fontId="8" fillId="2" borderId="1" xfId="1" applyFont="1" applyFill="1" applyBorder="1" applyAlignment="1" applyProtection="1">
      <alignment horizontal="center" wrapText="1"/>
    </xf>
    <xf numFmtId="3" fontId="7" fillId="2" borderId="1" xfId="1" applyNumberFormat="1" applyFont="1" applyFill="1" applyBorder="1" applyProtection="1">
      <protection locked="0"/>
    </xf>
    <xf numFmtId="3" fontId="12" fillId="2" borderId="1" xfId="1" applyNumberFormat="1" applyFont="1" applyFill="1" applyBorder="1"/>
    <xf numFmtId="3" fontId="7" fillId="2" borderId="1" xfId="1" applyNumberFormat="1" applyFont="1" applyFill="1" applyBorder="1"/>
    <xf numFmtId="0" fontId="8" fillId="2" borderId="1" xfId="1" applyFont="1" applyFill="1" applyBorder="1" applyAlignment="1" applyProtection="1">
      <alignment horizontal="center"/>
    </xf>
    <xf numFmtId="0" fontId="7" fillId="2" borderId="5" xfId="1" applyFont="1" applyFill="1" applyBorder="1" applyAlignment="1" applyProtection="1">
      <alignment horizontal="center"/>
    </xf>
    <xf numFmtId="0" fontId="7" fillId="2" borderId="10" xfId="1" applyFont="1" applyFill="1" applyBorder="1" applyAlignment="1" applyProtection="1">
      <alignment horizontal="center"/>
    </xf>
    <xf numFmtId="0" fontId="8" fillId="2" borderId="11" xfId="1" applyFont="1" applyFill="1" applyBorder="1" applyAlignment="1" applyProtection="1">
      <alignment horizontal="center"/>
    </xf>
    <xf numFmtId="3" fontId="7" fillId="2" borderId="11" xfId="1" applyNumberFormat="1" applyFont="1" applyFill="1" applyBorder="1" applyProtection="1"/>
    <xf numFmtId="0" fontId="8" fillId="2" borderId="3" xfId="1" applyFont="1" applyFill="1" applyBorder="1" applyAlignment="1" applyProtection="1">
      <alignment horizontal="center" vertical="center"/>
    </xf>
    <xf numFmtId="0" fontId="8" fillId="2" borderId="11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8" fillId="2" borderId="6" xfId="1" applyFont="1" applyFill="1" applyBorder="1" applyAlignment="1" applyProtection="1">
      <alignment horizontal="center" vertical="center" wrapText="1"/>
    </xf>
    <xf numFmtId="3" fontId="8" fillId="2" borderId="6" xfId="1" applyNumberFormat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3" fontId="7" fillId="0" borderId="1" xfId="1" applyNumberFormat="1" applyFont="1" applyBorder="1"/>
    <xf numFmtId="0" fontId="16" fillId="0" borderId="0" xfId="0" applyFont="1"/>
    <xf numFmtId="0" fontId="17" fillId="0" borderId="0" xfId="1" applyFont="1"/>
    <xf numFmtId="0" fontId="15" fillId="0" borderId="0" xfId="1" applyFont="1" applyBorder="1" applyAlignment="1" applyProtection="1">
      <alignment horizontal="center"/>
    </xf>
    <xf numFmtId="0" fontId="0" fillId="3" borderId="0" xfId="0" applyFill="1"/>
    <xf numFmtId="14" fontId="14" fillId="0" borderId="1" xfId="1" applyNumberFormat="1" applyFont="1" applyBorder="1" applyAlignment="1" applyProtection="1">
      <alignment horizontal="left"/>
    </xf>
    <xf numFmtId="0" fontId="2" fillId="0" borderId="2" xfId="0" applyFont="1" applyBorder="1" applyAlignment="1">
      <alignment horizontal="center" vertical="center"/>
    </xf>
    <xf numFmtId="3" fontId="7" fillId="2" borderId="2" xfId="1" applyNumberFormat="1" applyFont="1" applyFill="1" applyBorder="1" applyProtection="1"/>
    <xf numFmtId="0" fontId="6" fillId="0" borderId="0" xfId="1" applyFont="1" applyBorder="1" applyAlignment="1" applyProtection="1">
      <alignment horizontal="right"/>
    </xf>
    <xf numFmtId="0" fontId="7" fillId="2" borderId="11" xfId="1" applyFont="1" applyFill="1" applyBorder="1" applyAlignment="1" applyProtection="1">
      <alignment horizontal="center"/>
    </xf>
    <xf numFmtId="0" fontId="2" fillId="0" borderId="0" xfId="0" applyFont="1"/>
    <xf numFmtId="164" fontId="18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3" fontId="18" fillId="0" borderId="1" xfId="1" applyNumberFormat="1" applyFont="1" applyFill="1" applyBorder="1" applyProtection="1"/>
    <xf numFmtId="3" fontId="19" fillId="0" borderId="1" xfId="1" applyNumberFormat="1" applyFont="1" applyFill="1" applyBorder="1" applyProtection="1">
      <protection locked="0"/>
    </xf>
    <xf numFmtId="3" fontId="19" fillId="0" borderId="1" xfId="1" applyNumberFormat="1" applyFont="1" applyFill="1" applyBorder="1"/>
    <xf numFmtId="3" fontId="18" fillId="0" borderId="1" xfId="1" applyNumberFormat="1" applyFont="1" applyFill="1" applyBorder="1" applyProtection="1">
      <protection locked="0"/>
    </xf>
    <xf numFmtId="3" fontId="18" fillId="0" borderId="1" xfId="1" applyNumberFormat="1" applyFont="1" applyFill="1" applyBorder="1"/>
    <xf numFmtId="0" fontId="19" fillId="0" borderId="2" xfId="0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164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4" fontId="18" fillId="0" borderId="2" xfId="0" applyNumberFormat="1" applyFont="1" applyFill="1" applyBorder="1" applyAlignment="1">
      <alignment horizontal="center" vertical="center"/>
    </xf>
    <xf numFmtId="0" fontId="24" fillId="0" borderId="1" xfId="1" applyFont="1" applyFill="1" applyBorder="1" applyAlignment="1" applyProtection="1">
      <alignment horizontal="center"/>
    </xf>
    <xf numFmtId="0" fontId="18" fillId="0" borderId="1" xfId="1" applyFont="1" applyFill="1" applyBorder="1" applyAlignment="1" applyProtection="1">
      <alignment horizontal="left"/>
    </xf>
    <xf numFmtId="0" fontId="23" fillId="0" borderId="1" xfId="1" applyFont="1" applyFill="1" applyBorder="1" applyAlignment="1" applyProtection="1">
      <alignment horizontal="center"/>
    </xf>
    <xf numFmtId="0" fontId="24" fillId="0" borderId="1" xfId="1" applyFont="1" applyFill="1" applyBorder="1" applyAlignment="1" applyProtection="1">
      <alignment horizontal="left"/>
    </xf>
    <xf numFmtId="0" fontId="23" fillId="0" borderId="1" xfId="1" applyFont="1" applyFill="1" applyBorder="1" applyProtection="1"/>
    <xf numFmtId="0" fontId="24" fillId="0" borderId="1" xfId="1" applyFont="1" applyFill="1" applyBorder="1" applyAlignment="1" applyProtection="1">
      <alignment horizontal="center" vertical="top"/>
    </xf>
    <xf numFmtId="0" fontId="23" fillId="0" borderId="11" xfId="1" applyFont="1" applyFill="1" applyBorder="1" applyAlignment="1" applyProtection="1">
      <alignment horizontal="left"/>
    </xf>
    <xf numFmtId="0" fontId="24" fillId="0" borderId="11" xfId="1" applyFont="1" applyFill="1" applyBorder="1" applyProtection="1"/>
    <xf numFmtId="0" fontId="24" fillId="0" borderId="2" xfId="1" applyFont="1" applyFill="1" applyBorder="1" applyProtection="1"/>
    <xf numFmtId="0" fontId="23" fillId="0" borderId="1" xfId="1" applyFont="1" applyFill="1" applyBorder="1" applyAlignment="1" applyProtection="1">
      <alignment horizontal="left"/>
    </xf>
    <xf numFmtId="0" fontId="24" fillId="0" borderId="1" xfId="1" applyFont="1" applyFill="1" applyBorder="1" applyProtection="1"/>
    <xf numFmtId="0" fontId="18" fillId="0" borderId="3" xfId="1" applyFont="1" applyFill="1" applyBorder="1" applyAlignment="1" applyProtection="1">
      <alignment horizontal="left"/>
    </xf>
    <xf numFmtId="0" fontId="18" fillId="0" borderId="3" xfId="1" applyFont="1" applyFill="1" applyBorder="1" applyAlignment="1" applyProtection="1">
      <alignment horizontal="left" vertical="center"/>
    </xf>
    <xf numFmtId="0" fontId="18" fillId="0" borderId="11" xfId="1" applyFont="1" applyFill="1" applyBorder="1" applyAlignment="1" applyProtection="1">
      <alignment horizontal="left" vertical="center"/>
    </xf>
    <xf numFmtId="0" fontId="18" fillId="0" borderId="2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top"/>
    </xf>
    <xf numFmtId="0" fontId="18" fillId="0" borderId="3" xfId="1" applyFont="1" applyFill="1" applyBorder="1" applyAlignment="1" applyProtection="1">
      <alignment horizontal="left" vertical="top"/>
    </xf>
    <xf numFmtId="0" fontId="18" fillId="0" borderId="1" xfId="1" applyFont="1" applyFill="1" applyBorder="1" applyAlignment="1" applyProtection="1">
      <alignment horizontal="center"/>
    </xf>
    <xf numFmtId="3" fontId="19" fillId="0" borderId="1" xfId="1" applyNumberFormat="1" applyFont="1" applyFill="1" applyBorder="1" applyProtection="1"/>
    <xf numFmtId="0" fontId="18" fillId="0" borderId="3" xfId="1" applyFont="1" applyFill="1" applyBorder="1" applyAlignment="1" applyProtection="1">
      <alignment horizontal="center" vertical="top"/>
    </xf>
    <xf numFmtId="0" fontId="18" fillId="0" borderId="1" xfId="1" applyFont="1" applyFill="1" applyBorder="1" applyAlignment="1" applyProtection="1">
      <alignment vertical="top"/>
    </xf>
    <xf numFmtId="0" fontId="3" fillId="0" borderId="1" xfId="1" applyFill="1" applyBorder="1"/>
    <xf numFmtId="0" fontId="7" fillId="0" borderId="1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center"/>
    </xf>
    <xf numFmtId="0" fontId="0" fillId="3" borderId="0" xfId="0" applyFill="1" applyBorder="1"/>
    <xf numFmtId="0" fontId="16" fillId="3" borderId="0" xfId="0" applyFont="1" applyFill="1" applyBorder="1"/>
    <xf numFmtId="0" fontId="16" fillId="3" borderId="0" xfId="0" applyFont="1" applyFill="1" applyBorder="1" applyAlignment="1">
      <alignment horizontal="center"/>
    </xf>
    <xf numFmtId="0" fontId="17" fillId="3" borderId="0" xfId="1" applyFont="1" applyFill="1" applyBorder="1"/>
    <xf numFmtId="0" fontId="0" fillId="4" borderId="0" xfId="0" applyFill="1"/>
    <xf numFmtId="49" fontId="11" fillId="0" borderId="1" xfId="1" applyNumberFormat="1" applyFont="1" applyFill="1" applyBorder="1" applyAlignment="1" applyProtection="1">
      <alignment horizontal="center"/>
    </xf>
    <xf numFmtId="0" fontId="8" fillId="0" borderId="1" xfId="1" applyFont="1" applyFill="1" applyBorder="1" applyAlignment="1" applyProtection="1">
      <alignment horizontal="center"/>
    </xf>
    <xf numFmtId="0" fontId="0" fillId="0" borderId="3" xfId="0" applyFill="1" applyBorder="1"/>
    <xf numFmtId="49" fontId="11" fillId="0" borderId="1" xfId="1" applyNumberFormat="1" applyFont="1" applyFill="1" applyBorder="1" applyAlignment="1" applyProtection="1"/>
    <xf numFmtId="49" fontId="11" fillId="0" borderId="1" xfId="1" applyNumberFormat="1" applyFont="1" applyFill="1" applyBorder="1" applyAlignment="1" applyProtection="1">
      <alignment horizontal="left"/>
    </xf>
    <xf numFmtId="0" fontId="0" fillId="0" borderId="1" xfId="0" applyFill="1" applyBorder="1"/>
    <xf numFmtId="0" fontId="15" fillId="0" borderId="1" xfId="1" applyFont="1" applyFill="1" applyBorder="1" applyAlignment="1" applyProtection="1">
      <alignment horizontal="center"/>
    </xf>
    <xf numFmtId="49" fontId="11" fillId="0" borderId="2" xfId="1" applyNumberFormat="1" applyFont="1" applyFill="1" applyBorder="1" applyAlignment="1" applyProtection="1"/>
    <xf numFmtId="0" fontId="15" fillId="0" borderId="11" xfId="1" applyFont="1" applyFill="1" applyBorder="1" applyAlignment="1" applyProtection="1">
      <alignment horizontal="center"/>
    </xf>
    <xf numFmtId="0" fontId="15" fillId="0" borderId="2" xfId="1" applyFont="1" applyFill="1" applyBorder="1" applyAlignment="1" applyProtection="1">
      <alignment horizontal="right"/>
    </xf>
    <xf numFmtId="0" fontId="17" fillId="0" borderId="1" xfId="1" applyFont="1" applyFill="1" applyBorder="1"/>
    <xf numFmtId="0" fontId="0" fillId="0" borderId="11" xfId="0" applyFill="1" applyBorder="1"/>
    <xf numFmtId="0" fontId="5" fillId="0" borderId="11" xfId="0" applyFont="1" applyFill="1" applyBorder="1"/>
    <xf numFmtId="0" fontId="0" fillId="0" borderId="2" xfId="0" applyFill="1" applyBorder="1"/>
    <xf numFmtId="0" fontId="19" fillId="0" borderId="2" xfId="0" applyFont="1" applyFill="1" applyBorder="1" applyAlignment="1">
      <alignment horizontal="center"/>
    </xf>
    <xf numFmtId="0" fontId="24" fillId="0" borderId="1" xfId="1" applyFont="1" applyFill="1" applyBorder="1" applyAlignment="1" applyProtection="1">
      <alignment horizontal="right"/>
    </xf>
    <xf numFmtId="0" fontId="22" fillId="0" borderId="3" xfId="1" applyFont="1" applyFill="1" applyBorder="1" applyAlignment="1" applyProtection="1">
      <alignment horizontal="left" vertical="center"/>
    </xf>
    <xf numFmtId="0" fontId="22" fillId="0" borderId="11" xfId="1" applyFont="1" applyFill="1" applyBorder="1" applyAlignment="1" applyProtection="1">
      <alignment horizontal="left" vertical="center"/>
    </xf>
    <xf numFmtId="0" fontId="22" fillId="0" borderId="2" xfId="1" applyFont="1" applyFill="1" applyBorder="1" applyAlignment="1" applyProtection="1">
      <alignment horizontal="left" vertical="center"/>
    </xf>
    <xf numFmtId="3" fontId="12" fillId="0" borderId="1" xfId="1" applyNumberFormat="1" applyFont="1" applyFill="1" applyBorder="1" applyProtection="1"/>
    <xf numFmtId="3" fontId="7" fillId="0" borderId="1" xfId="1" applyNumberFormat="1" applyFont="1" applyFill="1" applyBorder="1" applyAlignment="1"/>
    <xf numFmtId="0" fontId="18" fillId="0" borderId="11" xfId="1" applyFont="1" applyFill="1" applyBorder="1" applyAlignment="1" applyProtection="1">
      <alignment horizontal="left"/>
    </xf>
    <xf numFmtId="0" fontId="18" fillId="0" borderId="2" xfId="1" applyFont="1" applyFill="1" applyBorder="1" applyAlignment="1" applyProtection="1">
      <alignment horizontal="left"/>
    </xf>
    <xf numFmtId="16" fontId="24" fillId="0" borderId="1" xfId="1" applyNumberFormat="1" applyFont="1" applyFill="1" applyBorder="1" applyAlignment="1" applyProtection="1">
      <alignment horizontal="center"/>
    </xf>
    <xf numFmtId="0" fontId="24" fillId="0" borderId="11" xfId="1" applyFont="1" applyFill="1" applyBorder="1" applyAlignment="1" applyProtection="1">
      <alignment horizontal="left"/>
    </xf>
    <xf numFmtId="0" fontId="24" fillId="0" borderId="2" xfId="1" applyFont="1" applyFill="1" applyBorder="1" applyAlignment="1" applyProtection="1">
      <alignment horizontal="left"/>
    </xf>
    <xf numFmtId="0" fontId="18" fillId="0" borderId="2" xfId="1" applyFont="1" applyFill="1" applyBorder="1" applyAlignment="1" applyProtection="1">
      <alignment horizontal="left" wrapText="1"/>
    </xf>
    <xf numFmtId="0" fontId="18" fillId="0" borderId="11" xfId="1" applyFont="1" applyFill="1" applyBorder="1" applyAlignment="1" applyProtection="1">
      <alignment horizontal="left" vertical="top"/>
    </xf>
    <xf numFmtId="0" fontId="18" fillId="0" borderId="2" xfId="1" applyFont="1" applyFill="1" applyBorder="1" applyAlignment="1" applyProtection="1">
      <alignment horizontal="left" vertical="top"/>
    </xf>
    <xf numFmtId="49" fontId="19" fillId="0" borderId="1" xfId="1" applyNumberFormat="1" applyFont="1" applyFill="1" applyBorder="1" applyAlignment="1" applyProtection="1">
      <alignment horizontal="center"/>
    </xf>
    <xf numFmtId="0" fontId="23" fillId="0" borderId="1" xfId="1" applyFont="1" applyFill="1" applyBorder="1" applyAlignment="1" applyProtection="1">
      <alignment horizontal="right"/>
    </xf>
    <xf numFmtId="0" fontId="24" fillId="0" borderId="3" xfId="1" applyFont="1" applyFill="1" applyBorder="1" applyAlignment="1" applyProtection="1">
      <alignment horizontal="center"/>
    </xf>
    <xf numFmtId="0" fontId="24" fillId="0" borderId="3" xfId="1" applyFont="1" applyFill="1" applyBorder="1" applyAlignment="1" applyProtection="1">
      <alignment horizontal="left"/>
    </xf>
    <xf numFmtId="0" fontId="24" fillId="0" borderId="6" xfId="1" applyFont="1" applyFill="1" applyBorder="1" applyAlignment="1" applyProtection="1">
      <alignment horizontal="left"/>
    </xf>
    <xf numFmtId="0" fontId="24" fillId="0" borderId="6" xfId="1" applyFont="1" applyFill="1" applyBorder="1" applyProtection="1"/>
    <xf numFmtId="16" fontId="24" fillId="0" borderId="3" xfId="1" applyNumberFormat="1" applyFont="1" applyFill="1" applyBorder="1" applyAlignment="1" applyProtection="1">
      <alignment horizontal="center"/>
    </xf>
    <xf numFmtId="0" fontId="19" fillId="0" borderId="11" xfId="1" applyFont="1" applyFill="1" applyBorder="1" applyAlignment="1" applyProtection="1">
      <alignment horizontal="center" vertical="center"/>
    </xf>
    <xf numFmtId="3" fontId="20" fillId="0" borderId="1" xfId="1" applyNumberFormat="1" applyFont="1" applyFill="1" applyBorder="1" applyProtection="1"/>
    <xf numFmtId="0" fontId="19" fillId="0" borderId="1" xfId="1" applyFont="1" applyFill="1" applyBorder="1" applyAlignment="1" applyProtection="1">
      <alignment horizontal="center"/>
    </xf>
    <xf numFmtId="0" fontId="11" fillId="0" borderId="1" xfId="1" applyFont="1" applyFill="1" applyBorder="1" applyProtection="1"/>
    <xf numFmtId="0" fontId="16" fillId="0" borderId="0" xfId="0" applyFont="1" applyFill="1"/>
    <xf numFmtId="0" fontId="24" fillId="0" borderId="3" xfId="1" applyFont="1" applyFill="1" applyBorder="1" applyProtection="1"/>
    <xf numFmtId="0" fontId="24" fillId="0" borderId="3" xfId="1" applyFont="1" applyFill="1" applyBorder="1" applyAlignment="1" applyProtection="1">
      <alignment horizontal="center" vertical="top"/>
    </xf>
    <xf numFmtId="0" fontId="2" fillId="0" borderId="0" xfId="0" applyFont="1" applyBorder="1"/>
    <xf numFmtId="3" fontId="21" fillId="0" borderId="1" xfId="1" applyNumberFormat="1" applyFont="1" applyFill="1" applyBorder="1" applyProtection="1"/>
    <xf numFmtId="3" fontId="18" fillId="0" borderId="2" xfId="0" applyNumberFormat="1" applyFont="1" applyFill="1" applyBorder="1" applyAlignment="1">
      <alignment horizontal="center" vertical="center"/>
    </xf>
    <xf numFmtId="0" fontId="24" fillId="0" borderId="2" xfId="1" applyFont="1" applyFill="1" applyBorder="1" applyAlignment="1" applyProtection="1">
      <alignment horizontal="center"/>
    </xf>
    <xf numFmtId="0" fontId="23" fillId="0" borderId="11" xfId="1" applyFont="1" applyFill="1" applyBorder="1" applyProtection="1"/>
    <xf numFmtId="0" fontId="23" fillId="0" borderId="2" xfId="1" applyFont="1" applyFill="1" applyBorder="1" applyAlignment="1" applyProtection="1">
      <alignment horizontal="left"/>
    </xf>
    <xf numFmtId="0" fontId="23" fillId="0" borderId="10" xfId="1" applyFont="1" applyFill="1" applyBorder="1" applyProtection="1"/>
    <xf numFmtId="0" fontId="24" fillId="0" borderId="8" xfId="1" applyFont="1" applyFill="1" applyBorder="1" applyProtection="1"/>
    <xf numFmtId="169" fontId="19" fillId="0" borderId="2" xfId="0" applyNumberFormat="1" applyFont="1" applyFill="1" applyBorder="1" applyAlignment="1">
      <alignment horizontal="center" vertical="center"/>
    </xf>
    <xf numFmtId="169" fontId="18" fillId="0" borderId="2" xfId="0" applyNumberFormat="1" applyFont="1" applyFill="1" applyBorder="1" applyAlignment="1">
      <alignment horizontal="center" vertical="center"/>
    </xf>
    <xf numFmtId="165" fontId="18" fillId="0" borderId="2" xfId="0" applyNumberFormat="1" applyFont="1" applyFill="1" applyBorder="1" applyAlignment="1">
      <alignment horizontal="center" vertical="center"/>
    </xf>
    <xf numFmtId="165" fontId="19" fillId="0" borderId="2" xfId="0" applyNumberFormat="1" applyFont="1" applyFill="1" applyBorder="1" applyAlignment="1">
      <alignment horizontal="center" vertical="center"/>
    </xf>
    <xf numFmtId="0" fontId="23" fillId="0" borderId="2" xfId="1" applyFont="1" applyFill="1" applyBorder="1" applyAlignment="1" applyProtection="1">
      <alignment horizontal="center"/>
    </xf>
    <xf numFmtId="0" fontId="1" fillId="0" borderId="0" xfId="0" applyFont="1" applyFill="1" applyBorder="1"/>
    <xf numFmtId="0" fontId="23" fillId="0" borderId="3" xfId="0" applyFont="1" applyFill="1" applyBorder="1"/>
    <xf numFmtId="0" fontId="23" fillId="0" borderId="3" xfId="1" applyFont="1" applyFill="1" applyBorder="1" applyAlignment="1" applyProtection="1">
      <alignment horizontal="left"/>
    </xf>
    <xf numFmtId="0" fontId="23" fillId="0" borderId="10" xfId="1" applyFont="1" applyFill="1" applyBorder="1" applyAlignment="1" applyProtection="1">
      <alignment horizontal="left"/>
    </xf>
    <xf numFmtId="3" fontId="18" fillId="4" borderId="1" xfId="1" applyNumberFormat="1" applyFont="1" applyFill="1" applyBorder="1"/>
    <xf numFmtId="164" fontId="18" fillId="4" borderId="2" xfId="0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Protection="1"/>
    <xf numFmtId="0" fontId="18" fillId="0" borderId="2" xfId="0" applyFont="1" applyFill="1" applyBorder="1" applyAlignment="1">
      <alignment horizontal="center" vertical="center"/>
    </xf>
    <xf numFmtId="0" fontId="25" fillId="0" borderId="1" xfId="1" applyFont="1" applyFill="1" applyBorder="1" applyAlignment="1" applyProtection="1">
      <alignment horizontal="left"/>
    </xf>
    <xf numFmtId="49" fontId="24" fillId="0" borderId="1" xfId="1" applyNumberFormat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left"/>
    </xf>
    <xf numFmtId="49" fontId="24" fillId="0" borderId="1" xfId="1" applyNumberFormat="1" applyFont="1" applyFill="1" applyBorder="1" applyAlignment="1" applyProtection="1">
      <alignment horizontal="right"/>
    </xf>
    <xf numFmtId="3" fontId="19" fillId="0" borderId="2" xfId="0" applyNumberFormat="1" applyFont="1" applyFill="1" applyBorder="1" applyAlignment="1">
      <alignment horizontal="center" vertical="center"/>
    </xf>
    <xf numFmtId="0" fontId="24" fillId="0" borderId="3" xfId="1" applyFont="1" applyFill="1" applyBorder="1" applyAlignment="1" applyProtection="1"/>
    <xf numFmtId="0" fontId="24" fillId="0" borderId="11" xfId="1" applyFont="1" applyFill="1" applyBorder="1" applyAlignment="1" applyProtection="1"/>
    <xf numFmtId="0" fontId="24" fillId="0" borderId="2" xfId="1" applyFont="1" applyFill="1" applyBorder="1" applyAlignment="1" applyProtection="1"/>
    <xf numFmtId="3" fontId="20" fillId="0" borderId="1" xfId="1" applyNumberFormat="1" applyFont="1" applyFill="1" applyBorder="1" applyProtection="1">
      <protection locked="0"/>
    </xf>
    <xf numFmtId="49" fontId="18" fillId="0" borderId="1" xfId="1" applyNumberFormat="1" applyFont="1" applyFill="1" applyBorder="1" applyAlignment="1" applyProtection="1">
      <alignment horizontal="left"/>
    </xf>
    <xf numFmtId="49" fontId="24" fillId="0" borderId="1" xfId="1" applyNumberFormat="1" applyFont="1" applyFill="1" applyBorder="1" applyAlignment="1" applyProtection="1">
      <alignment horizontal="left"/>
    </xf>
    <xf numFmtId="3" fontId="18" fillId="4" borderId="1" xfId="1" applyNumberFormat="1" applyFont="1" applyFill="1" applyBorder="1" applyProtection="1"/>
    <xf numFmtId="3" fontId="18" fillId="4" borderId="1" xfId="1" applyNumberFormat="1" applyFont="1" applyFill="1" applyBorder="1" applyProtection="1">
      <protection locked="0"/>
    </xf>
    <xf numFmtId="49" fontId="7" fillId="0" borderId="1" xfId="1" applyNumberFormat="1" applyFont="1" applyBorder="1" applyAlignment="1" applyProtection="1">
      <alignment horizontal="center" vertical="center"/>
    </xf>
    <xf numFmtId="14" fontId="8" fillId="0" borderId="1" xfId="1" applyNumberFormat="1" applyFont="1" applyBorder="1" applyAlignment="1" applyProtection="1">
      <alignment horizontal="left"/>
    </xf>
    <xf numFmtId="0" fontId="8" fillId="0" borderId="1" xfId="1" applyFont="1" applyBorder="1" applyAlignment="1" applyProtection="1">
      <alignment horizontal="left"/>
    </xf>
    <xf numFmtId="0" fontId="7" fillId="2" borderId="3" xfId="1" applyFont="1" applyFill="1" applyBorder="1" applyAlignment="1" applyProtection="1">
      <alignment horizontal="center" vertical="top"/>
    </xf>
    <xf numFmtId="49" fontId="7" fillId="2" borderId="1" xfId="1" applyNumberFormat="1" applyFont="1" applyFill="1" applyBorder="1" applyAlignment="1" applyProtection="1">
      <alignment horizontal="center"/>
      <protection locked="0"/>
    </xf>
    <xf numFmtId="169" fontId="19" fillId="0" borderId="2" xfId="0" applyNumberFormat="1" applyFont="1" applyBorder="1" applyAlignment="1">
      <alignment horizontal="center" vertical="center"/>
    </xf>
    <xf numFmtId="49" fontId="11" fillId="0" borderId="11" xfId="1" applyNumberFormat="1" applyFont="1" applyFill="1" applyBorder="1" applyAlignment="1" applyProtection="1"/>
    <xf numFmtId="49" fontId="11" fillId="0" borderId="11" xfId="1" applyNumberFormat="1" applyFont="1" applyFill="1" applyBorder="1" applyAlignment="1" applyProtection="1">
      <alignment horizontal="left"/>
    </xf>
    <xf numFmtId="49" fontId="11" fillId="0" borderId="2" xfId="1" applyNumberFormat="1" applyFont="1" applyFill="1" applyBorder="1" applyAlignment="1" applyProtection="1">
      <alignment horizontal="left"/>
    </xf>
    <xf numFmtId="49" fontId="8" fillId="0" borderId="1" xfId="1" applyNumberFormat="1" applyFont="1" applyFill="1" applyBorder="1" applyAlignment="1" applyProtection="1">
      <alignment horizontal="left"/>
    </xf>
    <xf numFmtId="49" fontId="8" fillId="0" borderId="1" xfId="1" applyNumberFormat="1" applyFont="1" applyFill="1" applyBorder="1" applyAlignment="1" applyProtection="1">
      <alignment horizontal="center"/>
    </xf>
    <xf numFmtId="49" fontId="7" fillId="2" borderId="3" xfId="1" applyNumberFormat="1" applyFont="1" applyFill="1" applyBorder="1" applyAlignment="1" applyProtection="1">
      <alignment horizontal="left" vertical="top" wrapText="1"/>
    </xf>
    <xf numFmtId="49" fontId="7" fillId="2" borderId="11" xfId="1" applyNumberFormat="1" applyFont="1" applyFill="1" applyBorder="1" applyAlignment="1" applyProtection="1">
      <alignment horizontal="left" vertical="top" wrapText="1"/>
    </xf>
    <xf numFmtId="49" fontId="7" fillId="2" borderId="2" xfId="1" applyNumberFormat="1" applyFont="1" applyFill="1" applyBorder="1" applyAlignment="1" applyProtection="1">
      <alignment horizontal="left" vertical="top" wrapText="1"/>
    </xf>
    <xf numFmtId="0" fontId="7" fillId="2" borderId="3" xfId="1" applyFont="1" applyFill="1" applyBorder="1" applyAlignment="1" applyProtection="1">
      <alignment horizontal="center"/>
    </xf>
    <xf numFmtId="0" fontId="7" fillId="2" borderId="11" xfId="1" applyFont="1" applyFill="1" applyBorder="1" applyAlignment="1" applyProtection="1">
      <alignment horizontal="center"/>
    </xf>
    <xf numFmtId="0" fontId="7" fillId="2" borderId="2" xfId="1" applyFont="1" applyFill="1" applyBorder="1" applyAlignment="1" applyProtection="1">
      <alignment horizontal="center"/>
    </xf>
    <xf numFmtId="0" fontId="18" fillId="0" borderId="3" xfId="1" applyFont="1" applyFill="1" applyBorder="1" applyAlignment="1" applyProtection="1">
      <alignment horizontal="center" wrapText="1"/>
    </xf>
    <xf numFmtId="0" fontId="18" fillId="0" borderId="11" xfId="1" applyFont="1" applyFill="1" applyBorder="1" applyAlignment="1" applyProtection="1">
      <alignment horizontal="center" wrapText="1"/>
    </xf>
    <xf numFmtId="0" fontId="7" fillId="0" borderId="4" xfId="1" applyFont="1" applyBorder="1" applyAlignment="1" applyProtection="1">
      <alignment horizontal="center" wrapText="1"/>
    </xf>
    <xf numFmtId="0" fontId="7" fillId="0" borderId="9" xfId="1" applyFont="1" applyBorder="1" applyAlignment="1" applyProtection="1">
      <alignment horizontal="center" wrapText="1"/>
    </xf>
    <xf numFmtId="0" fontId="7" fillId="0" borderId="7" xfId="1" applyFont="1" applyBorder="1" applyAlignment="1" applyProtection="1">
      <alignment horizontal="center" wrapText="1"/>
    </xf>
    <xf numFmtId="0" fontId="7" fillId="0" borderId="5" xfId="1" applyFont="1" applyBorder="1" applyAlignment="1" applyProtection="1">
      <alignment horizontal="center" wrapText="1"/>
    </xf>
    <xf numFmtId="0" fontId="7" fillId="0" borderId="10" xfId="1" applyFont="1" applyBorder="1" applyAlignment="1" applyProtection="1">
      <alignment horizontal="center" wrapText="1"/>
    </xf>
    <xf numFmtId="0" fontId="7" fillId="0" borderId="8" xfId="1" applyFont="1" applyBorder="1" applyAlignment="1" applyProtection="1">
      <alignment horizontal="center" wrapText="1"/>
    </xf>
    <xf numFmtId="0" fontId="11" fillId="0" borderId="3" xfId="1" applyFont="1" applyBorder="1" applyAlignment="1" applyProtection="1">
      <alignment horizontal="center" vertical="top" wrapText="1"/>
    </xf>
    <xf numFmtId="0" fontId="11" fillId="0" borderId="11" xfId="1" applyFont="1" applyBorder="1" applyAlignment="1" applyProtection="1">
      <alignment horizontal="center" vertical="top" wrapText="1"/>
    </xf>
    <xf numFmtId="0" fontId="11" fillId="0" borderId="2" xfId="1" applyFont="1" applyBorder="1" applyAlignment="1" applyProtection="1">
      <alignment horizontal="center" vertical="top" wrapText="1"/>
    </xf>
    <xf numFmtId="0" fontId="11" fillId="0" borderId="3" xfId="1" applyFont="1" applyBorder="1" applyAlignment="1" applyProtection="1">
      <alignment horizontal="center" wrapText="1"/>
    </xf>
    <xf numFmtId="0" fontId="11" fillId="0" borderId="11" xfId="1" applyFont="1" applyBorder="1" applyAlignment="1" applyProtection="1">
      <alignment horizontal="center" wrapText="1"/>
    </xf>
    <xf numFmtId="0" fontId="11" fillId="0" borderId="2" xfId="1" applyFont="1" applyBorder="1" applyAlignment="1" applyProtection="1">
      <alignment horizontal="center" wrapText="1"/>
    </xf>
    <xf numFmtId="0" fontId="11" fillId="0" borderId="3" xfId="1" applyFont="1" applyBorder="1" applyAlignment="1" applyProtection="1">
      <alignment horizontal="center"/>
    </xf>
    <xf numFmtId="0" fontId="11" fillId="0" borderId="11" xfId="1" applyFont="1" applyBorder="1" applyAlignment="1" applyProtection="1">
      <alignment horizontal="center"/>
    </xf>
    <xf numFmtId="0" fontId="11" fillId="0" borderId="2" xfId="1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0"/>
  <sheetViews>
    <sheetView tabSelected="1" view="pageBreakPreview" topLeftCell="A25" zoomScale="110" zoomScaleSheetLayoutView="110" workbookViewId="0">
      <selection activeCell="I162" sqref="I162:N162"/>
    </sheetView>
  </sheetViews>
  <sheetFormatPr defaultRowHeight="15" x14ac:dyDescent="0.25"/>
  <cols>
    <col min="2" max="2" width="19.7109375" customWidth="1"/>
    <col min="4" max="4" width="12.28515625" customWidth="1"/>
    <col min="5" max="5" width="21.28515625" customWidth="1"/>
    <col min="6" max="6" width="26.140625" customWidth="1"/>
    <col min="7" max="7" width="12.28515625" customWidth="1"/>
    <col min="8" max="8" width="12.42578125" bestFit="1" customWidth="1"/>
    <col min="9" max="9" width="23.7109375" customWidth="1"/>
    <col min="10" max="10" width="10" bestFit="1" customWidth="1"/>
    <col min="11" max="11" width="9.140625" bestFit="1" customWidth="1"/>
    <col min="12" max="12" width="10.85546875" bestFit="1" customWidth="1"/>
    <col min="13" max="13" width="9.85546875" bestFit="1" customWidth="1"/>
    <col min="14" max="14" width="18.28515625" bestFit="1" customWidth="1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7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71"/>
    </row>
    <row r="4" spans="2:14" x14ac:dyDescent="0.25">
      <c r="B4" s="16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2:14" ht="18" x14ac:dyDescent="0.25">
      <c r="B5" s="69"/>
      <c r="C5" s="4" t="s">
        <v>239</v>
      </c>
      <c r="D5" s="4"/>
      <c r="E5" s="4"/>
      <c r="F5" s="4"/>
      <c r="G5" s="4"/>
      <c r="H5" s="3"/>
      <c r="I5" s="3"/>
      <c r="J5" s="3"/>
      <c r="K5" s="3"/>
      <c r="L5" s="3"/>
      <c r="M5" s="3"/>
      <c r="N5" s="1"/>
    </row>
    <row r="6" spans="2:14" x14ac:dyDescent="0.25">
      <c r="B6" s="5"/>
      <c r="C6" s="6"/>
      <c r="D6" s="6"/>
      <c r="E6" s="6"/>
      <c r="F6" s="6"/>
      <c r="G6" s="7"/>
      <c r="H6" s="8"/>
      <c r="I6" s="9"/>
      <c r="J6" s="9"/>
      <c r="K6" s="9"/>
      <c r="L6" s="9"/>
      <c r="M6" s="10"/>
      <c r="N6" s="1"/>
    </row>
    <row r="7" spans="2:14" ht="25.5" x14ac:dyDescent="0.25">
      <c r="B7" s="11" t="s">
        <v>0</v>
      </c>
      <c r="C7" s="11"/>
      <c r="D7" s="11"/>
      <c r="E7" s="11"/>
      <c r="F7" s="11"/>
      <c r="G7" s="12" t="s">
        <v>1</v>
      </c>
      <c r="H7" s="13" t="s">
        <v>217</v>
      </c>
      <c r="I7" s="14" t="s">
        <v>218</v>
      </c>
      <c r="J7" s="14" t="s">
        <v>2</v>
      </c>
      <c r="K7" s="14" t="s">
        <v>3</v>
      </c>
      <c r="L7" s="14" t="s">
        <v>4</v>
      </c>
      <c r="M7" s="14" t="s">
        <v>5</v>
      </c>
      <c r="N7" s="67" t="s">
        <v>6</v>
      </c>
    </row>
    <row r="8" spans="2:14" ht="15.75" x14ac:dyDescent="0.25">
      <c r="B8" s="15" t="s">
        <v>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79"/>
    </row>
    <row r="9" spans="2:14" x14ac:dyDescent="0.25">
      <c r="B9" s="16">
        <v>1</v>
      </c>
      <c r="C9" s="214" t="s">
        <v>8</v>
      </c>
      <c r="D9" s="215"/>
      <c r="E9" s="215"/>
      <c r="F9" s="216"/>
      <c r="G9" s="17">
        <v>781100</v>
      </c>
      <c r="H9" s="18">
        <f>H11+L9</f>
        <v>2573947800</v>
      </c>
      <c r="I9" s="18">
        <f>I11</f>
        <v>2332398000</v>
      </c>
      <c r="J9" s="18"/>
      <c r="K9" s="18"/>
      <c r="L9" s="41">
        <v>241549800</v>
      </c>
      <c r="M9" s="18"/>
      <c r="N9" s="79"/>
    </row>
    <row r="10" spans="2:14" x14ac:dyDescent="0.25">
      <c r="B10" s="16"/>
      <c r="C10" s="217"/>
      <c r="D10" s="218"/>
      <c r="E10" s="218"/>
      <c r="F10" s="219"/>
      <c r="G10" s="17"/>
      <c r="H10" s="18"/>
      <c r="I10" s="18"/>
      <c r="J10" s="18"/>
      <c r="K10" s="18"/>
      <c r="L10" s="18"/>
      <c r="M10" s="18"/>
      <c r="N10" s="79"/>
    </row>
    <row r="11" spans="2:14" x14ac:dyDescent="0.25">
      <c r="B11" s="16"/>
      <c r="C11" s="19" t="s">
        <v>9</v>
      </c>
      <c r="D11" s="20" t="s">
        <v>10</v>
      </c>
      <c r="E11" s="20"/>
      <c r="F11" s="20"/>
      <c r="G11" s="19"/>
      <c r="H11" s="21">
        <f>H12+H13</f>
        <v>2332398000</v>
      </c>
      <c r="I11" s="137">
        <f>I12+I13</f>
        <v>2332398000</v>
      </c>
      <c r="J11" s="21"/>
      <c r="K11" s="21"/>
      <c r="L11" s="21"/>
      <c r="M11" s="21"/>
      <c r="N11" s="79"/>
    </row>
    <row r="12" spans="2:14" x14ac:dyDescent="0.25">
      <c r="B12" s="16"/>
      <c r="C12" s="19"/>
      <c r="D12" s="22" t="s">
        <v>11</v>
      </c>
      <c r="E12" s="20" t="s">
        <v>10</v>
      </c>
      <c r="F12" s="20"/>
      <c r="G12" s="19"/>
      <c r="H12" s="23">
        <f>I12</f>
        <v>2328559000</v>
      </c>
      <c r="I12" s="30">
        <v>2328559000</v>
      </c>
      <c r="J12" s="24"/>
      <c r="K12" s="24"/>
      <c r="L12" s="24"/>
      <c r="M12" s="24"/>
      <c r="N12" s="79"/>
    </row>
    <row r="13" spans="2:14" x14ac:dyDescent="0.25">
      <c r="B13" s="16"/>
      <c r="C13" s="19"/>
      <c r="D13" s="22" t="s">
        <v>12</v>
      </c>
      <c r="E13" s="20" t="s">
        <v>13</v>
      </c>
      <c r="F13" s="20"/>
      <c r="G13" s="19"/>
      <c r="H13" s="23">
        <f>I13</f>
        <v>3839000</v>
      </c>
      <c r="I13" s="30">
        <v>3839000</v>
      </c>
      <c r="J13" s="24"/>
      <c r="K13" s="24"/>
      <c r="L13" s="24"/>
      <c r="M13" s="24"/>
      <c r="N13" s="79"/>
    </row>
    <row r="14" spans="2:14" x14ac:dyDescent="0.25">
      <c r="B14" s="16">
        <v>2</v>
      </c>
      <c r="C14" s="25" t="s">
        <v>14</v>
      </c>
      <c r="D14" s="26"/>
      <c r="E14" s="26"/>
      <c r="F14" s="27"/>
      <c r="G14" s="17">
        <v>742100</v>
      </c>
      <c r="H14" s="28">
        <f>J14</f>
        <v>53977892</v>
      </c>
      <c r="I14" s="138"/>
      <c r="J14" s="28">
        <f>J15+J16+J17+J18+J19</f>
        <v>53977892</v>
      </c>
      <c r="K14" s="28"/>
      <c r="L14" s="28"/>
      <c r="M14" s="28"/>
      <c r="N14" s="79"/>
    </row>
    <row r="15" spans="2:14" x14ac:dyDescent="0.25">
      <c r="B15" s="16"/>
      <c r="C15" s="29" t="s">
        <v>15</v>
      </c>
      <c r="D15" s="220" t="s">
        <v>16</v>
      </c>
      <c r="E15" s="221"/>
      <c r="F15" s="222"/>
      <c r="G15" s="19"/>
      <c r="H15" s="23">
        <f t="shared" ref="H15:H19" si="0">J15</f>
        <v>28172892</v>
      </c>
      <c r="I15" s="30"/>
      <c r="J15" s="23">
        <v>28172892</v>
      </c>
      <c r="K15" s="24"/>
      <c r="L15" s="24"/>
      <c r="M15" s="24"/>
      <c r="N15" s="79"/>
    </row>
    <row r="16" spans="2:14" x14ac:dyDescent="0.25">
      <c r="B16" s="16"/>
      <c r="C16" s="29" t="s">
        <v>17</v>
      </c>
      <c r="D16" s="220" t="s">
        <v>18</v>
      </c>
      <c r="E16" s="221"/>
      <c r="F16" s="222"/>
      <c r="G16" s="19"/>
      <c r="H16" s="23">
        <f t="shared" si="0"/>
        <v>6500000</v>
      </c>
      <c r="I16" s="31"/>
      <c r="J16" s="23">
        <v>6500000</v>
      </c>
      <c r="K16" s="24"/>
      <c r="L16" s="24"/>
      <c r="M16" s="24"/>
      <c r="N16" s="79"/>
    </row>
    <row r="17" spans="2:14" x14ac:dyDescent="0.25">
      <c r="B17" s="16"/>
      <c r="C17" s="32" t="s">
        <v>19</v>
      </c>
      <c r="D17" s="223" t="s">
        <v>20</v>
      </c>
      <c r="E17" s="224"/>
      <c r="F17" s="225"/>
      <c r="G17" s="19"/>
      <c r="H17" s="23">
        <f t="shared" si="0"/>
        <v>3500000</v>
      </c>
      <c r="I17" s="31"/>
      <c r="J17" s="23">
        <v>3500000</v>
      </c>
      <c r="K17" s="24"/>
      <c r="L17" s="24"/>
      <c r="M17" s="24"/>
      <c r="N17" s="79"/>
    </row>
    <row r="18" spans="2:14" x14ac:dyDescent="0.25">
      <c r="B18" s="16"/>
      <c r="C18" s="33" t="s">
        <v>21</v>
      </c>
      <c r="D18" s="226" t="s">
        <v>22</v>
      </c>
      <c r="E18" s="227"/>
      <c r="F18" s="228"/>
      <c r="G18" s="19"/>
      <c r="H18" s="30">
        <f t="shared" si="0"/>
        <v>5805000</v>
      </c>
      <c r="I18" s="30"/>
      <c r="J18" s="24">
        <v>5805000</v>
      </c>
      <c r="K18" s="24"/>
      <c r="L18" s="24"/>
      <c r="M18" s="24"/>
      <c r="N18" s="79"/>
    </row>
    <row r="19" spans="2:14" x14ac:dyDescent="0.25">
      <c r="B19" s="16"/>
      <c r="C19" s="33" t="s">
        <v>23</v>
      </c>
      <c r="D19" s="226" t="s">
        <v>24</v>
      </c>
      <c r="E19" s="227"/>
      <c r="F19" s="228"/>
      <c r="G19" s="19"/>
      <c r="H19" s="30">
        <f t="shared" si="0"/>
        <v>10000000</v>
      </c>
      <c r="I19" s="30"/>
      <c r="J19" s="24">
        <v>10000000</v>
      </c>
      <c r="K19" s="24"/>
      <c r="L19" s="24"/>
      <c r="M19" s="24"/>
      <c r="N19" s="79"/>
    </row>
    <row r="20" spans="2:14" x14ac:dyDescent="0.25">
      <c r="B20" s="34">
        <v>3</v>
      </c>
      <c r="C20" s="35" t="s">
        <v>25</v>
      </c>
      <c r="D20" s="36"/>
      <c r="E20" s="36"/>
      <c r="F20" s="37"/>
      <c r="G20" s="38"/>
      <c r="H20" s="18">
        <f>K20+L20+J20+N20+M20</f>
        <v>114490000</v>
      </c>
      <c r="I20" s="18"/>
      <c r="J20" s="18">
        <f>J21</f>
        <v>0</v>
      </c>
      <c r="K20" s="18">
        <f>K21+K26</f>
        <v>0</v>
      </c>
      <c r="L20" s="18">
        <f>L21++L23+L26</f>
        <v>0</v>
      </c>
      <c r="M20" s="18">
        <f>M28</f>
        <v>0</v>
      </c>
      <c r="N20" s="80">
        <f>N21</f>
        <v>114490000</v>
      </c>
    </row>
    <row r="21" spans="2:14" x14ac:dyDescent="0.25">
      <c r="B21" s="34"/>
      <c r="C21" s="39" t="s">
        <v>26</v>
      </c>
      <c r="D21" s="40" t="s">
        <v>27</v>
      </c>
      <c r="E21" s="40"/>
      <c r="F21" s="40"/>
      <c r="G21" s="38">
        <v>732300</v>
      </c>
      <c r="H21" s="41">
        <f>I21+J21+K21+L21+M21+N21</f>
        <v>114490000</v>
      </c>
      <c r="I21" s="61">
        <f>I22+I23</f>
        <v>0</v>
      </c>
      <c r="J21" s="61">
        <f>J22+J23</f>
        <v>0</v>
      </c>
      <c r="K21" s="24"/>
      <c r="L21" s="61">
        <f>L24</f>
        <v>0</v>
      </c>
      <c r="M21" s="24"/>
      <c r="N21" s="72">
        <f>N22+N23+N24</f>
        <v>114490000</v>
      </c>
    </row>
    <row r="22" spans="2:14" x14ac:dyDescent="0.25">
      <c r="B22" s="34"/>
      <c r="C22" s="39"/>
      <c r="D22" s="66" t="s">
        <v>28</v>
      </c>
      <c r="E22" s="40" t="s">
        <v>29</v>
      </c>
      <c r="F22" s="40" t="s">
        <v>30</v>
      </c>
      <c r="G22" s="38"/>
      <c r="H22" s="23">
        <f>J22+N22+L22</f>
        <v>0</v>
      </c>
      <c r="I22" s="24"/>
      <c r="J22" s="24"/>
      <c r="K22" s="24"/>
      <c r="L22" s="24"/>
      <c r="M22" s="24"/>
      <c r="N22" s="73"/>
    </row>
    <row r="23" spans="2:14" x14ac:dyDescent="0.25">
      <c r="B23" s="34"/>
      <c r="C23" s="39"/>
      <c r="D23" s="40" t="s">
        <v>31</v>
      </c>
      <c r="E23" s="40" t="s">
        <v>29</v>
      </c>
      <c r="F23" s="40" t="s">
        <v>32</v>
      </c>
      <c r="G23" s="38"/>
      <c r="H23" s="23">
        <f>J23+N23+L23</f>
        <v>0</v>
      </c>
      <c r="I23" s="24"/>
      <c r="J23" s="24"/>
      <c r="K23" s="24"/>
      <c r="L23" s="24"/>
      <c r="M23" s="24"/>
      <c r="N23" s="73"/>
    </row>
    <row r="24" spans="2:14" s="1" customFormat="1" x14ac:dyDescent="0.25">
      <c r="B24" s="34"/>
      <c r="C24" s="39"/>
      <c r="D24" s="66">
        <v>37259</v>
      </c>
      <c r="E24" s="40" t="s">
        <v>195</v>
      </c>
      <c r="F24" s="40"/>
      <c r="G24" s="38"/>
      <c r="H24" s="23">
        <f>N24+L24</f>
        <v>114490000</v>
      </c>
      <c r="I24" s="24"/>
      <c r="J24" s="24"/>
      <c r="K24" s="24"/>
      <c r="L24" s="24"/>
      <c r="M24" s="24"/>
      <c r="N24" s="73">
        <v>114490000</v>
      </c>
    </row>
    <row r="25" spans="2:14" s="1" customFormat="1" x14ac:dyDescent="0.25">
      <c r="B25" s="34">
        <v>4</v>
      </c>
      <c r="C25" s="195" t="s">
        <v>245</v>
      </c>
      <c r="D25" s="196"/>
      <c r="E25" s="197"/>
      <c r="F25" s="40"/>
      <c r="G25" s="38">
        <v>745100</v>
      </c>
      <c r="H25" s="23">
        <f>L25</f>
        <v>400000</v>
      </c>
      <c r="I25" s="24"/>
      <c r="J25" s="24"/>
      <c r="K25" s="24"/>
      <c r="L25" s="24">
        <v>400000</v>
      </c>
      <c r="M25" s="24"/>
      <c r="N25" s="73"/>
    </row>
    <row r="26" spans="2:14" x14ac:dyDescent="0.25">
      <c r="B26" s="42"/>
      <c r="C26" s="39" t="s">
        <v>33</v>
      </c>
      <c r="D26" s="40" t="s">
        <v>34</v>
      </c>
      <c r="E26" s="40"/>
      <c r="F26" s="40"/>
      <c r="G26" s="38"/>
      <c r="H26" s="18">
        <f>K26+L26</f>
        <v>0</v>
      </c>
      <c r="I26" s="21"/>
      <c r="J26" s="21"/>
      <c r="K26" s="18">
        <f>K27+K28</f>
        <v>0</v>
      </c>
      <c r="L26" s="18">
        <f>L27+L28</f>
        <v>0</v>
      </c>
      <c r="M26" s="21"/>
      <c r="N26" s="81"/>
    </row>
    <row r="27" spans="2:14" x14ac:dyDescent="0.25">
      <c r="B27" s="42"/>
      <c r="C27" s="39"/>
      <c r="D27" s="43" t="s">
        <v>35</v>
      </c>
      <c r="E27" s="44" t="s">
        <v>36</v>
      </c>
      <c r="F27" s="44"/>
      <c r="G27" s="38">
        <v>791100</v>
      </c>
      <c r="H27" s="23">
        <f>L27</f>
        <v>0</v>
      </c>
      <c r="I27" s="24"/>
      <c r="J27" s="24"/>
      <c r="K27" s="24"/>
      <c r="L27" s="23"/>
      <c r="M27" s="24"/>
      <c r="N27" s="81"/>
    </row>
    <row r="28" spans="2:14" x14ac:dyDescent="0.25">
      <c r="B28" s="42"/>
      <c r="C28" s="39"/>
      <c r="D28" s="43" t="s">
        <v>37</v>
      </c>
      <c r="E28" s="44" t="s">
        <v>38</v>
      </c>
      <c r="F28" s="44"/>
      <c r="G28" s="38">
        <v>744100</v>
      </c>
      <c r="H28" s="23">
        <f>K28+M28+L28</f>
        <v>0</v>
      </c>
      <c r="I28" s="24"/>
      <c r="J28" s="24"/>
      <c r="K28" s="23"/>
      <c r="L28" s="48"/>
      <c r="M28" s="24"/>
      <c r="N28" s="81"/>
    </row>
    <row r="29" spans="2:14" x14ac:dyDescent="0.25">
      <c r="B29" s="45">
        <v>5</v>
      </c>
      <c r="C29" s="206" t="s">
        <v>39</v>
      </c>
      <c r="D29" s="207"/>
      <c r="E29" s="207"/>
      <c r="F29" s="208"/>
      <c r="G29" s="46">
        <v>771100</v>
      </c>
      <c r="H29" s="47">
        <f>L29+M29</f>
        <v>8100000</v>
      </c>
      <c r="I29" s="48"/>
      <c r="J29" s="49"/>
      <c r="K29" s="48"/>
      <c r="L29" s="49"/>
      <c r="M29" s="49">
        <v>8100000</v>
      </c>
      <c r="N29" s="81"/>
    </row>
    <row r="30" spans="2:14" s="1" customFormat="1" ht="15.75" customHeight="1" x14ac:dyDescent="0.25">
      <c r="B30" s="45">
        <v>6</v>
      </c>
      <c r="C30" s="206" t="s">
        <v>246</v>
      </c>
      <c r="D30" s="207"/>
      <c r="E30" s="207"/>
      <c r="F30" s="208"/>
      <c r="G30" s="199" t="s">
        <v>249</v>
      </c>
      <c r="H30" s="47">
        <f>J30</f>
        <v>15000</v>
      </c>
      <c r="I30" s="48"/>
      <c r="J30" s="49">
        <v>15000</v>
      </c>
      <c r="K30" s="48"/>
      <c r="L30" s="49"/>
      <c r="M30" s="49"/>
      <c r="N30" s="81"/>
    </row>
    <row r="31" spans="2:14" s="1" customFormat="1" ht="15" customHeight="1" x14ac:dyDescent="0.25">
      <c r="B31" s="198">
        <v>7</v>
      </c>
      <c r="C31" s="206" t="s">
        <v>248</v>
      </c>
      <c r="D31" s="207"/>
      <c r="E31" s="207"/>
      <c r="F31" s="208"/>
      <c r="G31" s="199" t="s">
        <v>247</v>
      </c>
      <c r="H31" s="47">
        <f>N31</f>
        <v>74000000</v>
      </c>
      <c r="I31" s="48"/>
      <c r="J31" s="49"/>
      <c r="K31" s="48"/>
      <c r="L31" s="49"/>
      <c r="M31" s="49"/>
      <c r="N31" s="200">
        <v>74000000</v>
      </c>
    </row>
    <row r="32" spans="2:14" x14ac:dyDescent="0.25">
      <c r="B32" s="209" t="s">
        <v>40</v>
      </c>
      <c r="C32" s="210"/>
      <c r="D32" s="210"/>
      <c r="E32" s="210"/>
      <c r="F32" s="211"/>
      <c r="G32" s="50"/>
      <c r="H32" s="180">
        <f>I32+J32+K32+L32+M32+N32</f>
        <v>2824930692</v>
      </c>
      <c r="I32" s="180">
        <f>I9</f>
        <v>2332398000</v>
      </c>
      <c r="J32" s="180">
        <f>J14+J21+J29+J30</f>
        <v>53992892</v>
      </c>
      <c r="K32" s="180">
        <f>K20</f>
        <v>0</v>
      </c>
      <c r="L32" s="180">
        <f>L26+L21+L9+L25</f>
        <v>241949800</v>
      </c>
      <c r="M32" s="180">
        <f>SUM(M28:M29)</f>
        <v>8100000</v>
      </c>
      <c r="N32" s="179">
        <f>N21+N31</f>
        <v>188490000</v>
      </c>
    </row>
    <row r="33" spans="1:14" x14ac:dyDescent="0.25">
      <c r="B33" s="51"/>
      <c r="C33" s="52"/>
      <c r="D33" s="52"/>
      <c r="E33" s="52"/>
      <c r="F33" s="70"/>
      <c r="G33" s="53"/>
      <c r="H33" s="54"/>
      <c r="I33" s="54"/>
      <c r="J33" s="54"/>
      <c r="K33" s="54"/>
      <c r="L33" s="54"/>
      <c r="M33" s="68"/>
      <c r="N33" s="81"/>
    </row>
    <row r="34" spans="1:14" ht="25.5" x14ac:dyDescent="0.25">
      <c r="B34" s="55" t="s">
        <v>0</v>
      </c>
      <c r="C34" s="56"/>
      <c r="D34" s="56"/>
      <c r="E34" s="56"/>
      <c r="F34" s="57"/>
      <c r="G34" s="58" t="s">
        <v>1</v>
      </c>
      <c r="H34" s="59" t="s">
        <v>219</v>
      </c>
      <c r="I34" s="60" t="s">
        <v>220</v>
      </c>
      <c r="J34" s="60" t="s">
        <v>2</v>
      </c>
      <c r="K34" s="60" t="s">
        <v>3</v>
      </c>
      <c r="L34" s="60" t="s">
        <v>4</v>
      </c>
      <c r="M34" s="60" t="s">
        <v>5</v>
      </c>
      <c r="N34" s="82" t="s">
        <v>6</v>
      </c>
    </row>
    <row r="35" spans="1:14" ht="15.75" x14ac:dyDescent="0.25">
      <c r="B35" s="134" t="s">
        <v>41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6"/>
      <c r="N35" s="86"/>
    </row>
    <row r="36" spans="1:14" x14ac:dyDescent="0.25">
      <c r="B36" s="100" t="s">
        <v>42</v>
      </c>
      <c r="C36" s="101"/>
      <c r="D36" s="101"/>
      <c r="E36" s="101"/>
      <c r="F36" s="102"/>
      <c r="G36" s="90">
        <v>410000</v>
      </c>
      <c r="H36" s="74">
        <f>H37+H42+H43+H48+H49</f>
        <v>1684316000</v>
      </c>
      <c r="I36" s="74">
        <f>I37+I42+I48</f>
        <v>1576344000</v>
      </c>
      <c r="J36" s="74">
        <f>J37+J42+J43+J48+J49</f>
        <v>11800000</v>
      </c>
      <c r="K36" s="74"/>
      <c r="L36" s="74">
        <f>L37+L42+L43+L48+L49</f>
        <v>88072000</v>
      </c>
      <c r="M36" s="74">
        <f>M43</f>
        <v>8100000</v>
      </c>
      <c r="N36" s="87"/>
    </row>
    <row r="37" spans="1:14" x14ac:dyDescent="0.25">
      <c r="A37" s="83"/>
      <c r="B37" s="90">
        <v>1</v>
      </c>
      <c r="C37" s="99" t="s">
        <v>43</v>
      </c>
      <c r="D37" s="139"/>
      <c r="E37" s="139"/>
      <c r="F37" s="140"/>
      <c r="G37" s="90">
        <v>411000</v>
      </c>
      <c r="H37" s="74">
        <f>H38+H39+H40+H41</f>
        <v>1581176000</v>
      </c>
      <c r="I37" s="74">
        <f>I38+I39+I40+I41</f>
        <v>1530204000</v>
      </c>
      <c r="J37" s="74">
        <f>J38+J39+J40+J41</f>
        <v>10000000</v>
      </c>
      <c r="K37" s="74"/>
      <c r="L37" s="74">
        <f>L38+L40+L41+L39</f>
        <v>40972000</v>
      </c>
      <c r="M37" s="74">
        <v>0</v>
      </c>
      <c r="N37" s="86"/>
    </row>
    <row r="38" spans="1:14" x14ac:dyDescent="0.25">
      <c r="A38" s="83"/>
      <c r="B38" s="90"/>
      <c r="C38" s="93" t="s">
        <v>9</v>
      </c>
      <c r="D38" s="91" t="s">
        <v>44</v>
      </c>
      <c r="E38" s="91"/>
      <c r="F38" s="91"/>
      <c r="G38" s="88">
        <v>411100</v>
      </c>
      <c r="H38" s="75">
        <f>I38+J38+L38</f>
        <v>1368718000</v>
      </c>
      <c r="I38" s="75">
        <v>1328983000</v>
      </c>
      <c r="J38" s="76">
        <v>8685000</v>
      </c>
      <c r="K38" s="76"/>
      <c r="L38" s="76">
        <v>31050000</v>
      </c>
      <c r="M38" s="76"/>
      <c r="N38" s="86"/>
    </row>
    <row r="39" spans="1:14" x14ac:dyDescent="0.25">
      <c r="A39" s="83"/>
      <c r="B39" s="103"/>
      <c r="C39" s="88" t="s">
        <v>45</v>
      </c>
      <c r="D39" s="91" t="s">
        <v>46</v>
      </c>
      <c r="E39" s="91"/>
      <c r="F39" s="91"/>
      <c r="G39" s="88">
        <v>412100</v>
      </c>
      <c r="H39" s="75">
        <f>I39+J39+L39</f>
        <v>143612000</v>
      </c>
      <c r="I39" s="76">
        <v>132822000</v>
      </c>
      <c r="J39" s="75">
        <v>868000</v>
      </c>
      <c r="K39" s="76"/>
      <c r="L39" s="76">
        <v>9922000</v>
      </c>
      <c r="M39" s="76"/>
      <c r="N39" s="86"/>
    </row>
    <row r="40" spans="1:14" x14ac:dyDescent="0.25">
      <c r="A40" s="83"/>
      <c r="B40" s="103"/>
      <c r="C40" s="88" t="s">
        <v>47</v>
      </c>
      <c r="D40" s="91" t="s">
        <v>48</v>
      </c>
      <c r="E40" s="91"/>
      <c r="F40" s="91"/>
      <c r="G40" s="88">
        <v>412200</v>
      </c>
      <c r="H40" s="75">
        <f>I40+J40+L40</f>
        <v>68846000</v>
      </c>
      <c r="I40" s="76">
        <v>68399000</v>
      </c>
      <c r="J40" s="76">
        <v>447000</v>
      </c>
      <c r="K40" s="76"/>
      <c r="L40" s="76"/>
      <c r="M40" s="76"/>
      <c r="N40" s="86"/>
    </row>
    <row r="41" spans="1:14" x14ac:dyDescent="0.25">
      <c r="A41" s="83"/>
      <c r="B41" s="103"/>
      <c r="C41" s="88" t="s">
        <v>49</v>
      </c>
      <c r="D41" s="91" t="s">
        <v>50</v>
      </c>
      <c r="E41" s="91"/>
      <c r="F41" s="91"/>
      <c r="G41" s="88">
        <v>412300</v>
      </c>
      <c r="H41" s="75">
        <f>I41+J41</f>
        <v>0</v>
      </c>
      <c r="I41" s="76"/>
      <c r="J41" s="76"/>
      <c r="K41" s="76"/>
      <c r="L41" s="76"/>
      <c r="M41" s="76"/>
      <c r="N41" s="86"/>
    </row>
    <row r="42" spans="1:14" x14ac:dyDescent="0.25">
      <c r="A42" s="83"/>
      <c r="B42" s="103">
        <v>2</v>
      </c>
      <c r="C42" s="99" t="s">
        <v>231</v>
      </c>
      <c r="D42" s="139"/>
      <c r="E42" s="139"/>
      <c r="F42" s="140"/>
      <c r="G42" s="90">
        <v>413100</v>
      </c>
      <c r="H42" s="77">
        <f>J42</f>
        <v>800000</v>
      </c>
      <c r="I42" s="77"/>
      <c r="J42" s="78">
        <v>800000</v>
      </c>
      <c r="K42" s="76"/>
      <c r="L42" s="78"/>
      <c r="M42" s="76"/>
      <c r="N42" s="86"/>
    </row>
    <row r="43" spans="1:14" x14ac:dyDescent="0.25">
      <c r="A43" s="83"/>
      <c r="B43" s="103">
        <v>3</v>
      </c>
      <c r="C43" s="99" t="s">
        <v>51</v>
      </c>
      <c r="D43" s="139"/>
      <c r="E43" s="139"/>
      <c r="F43" s="140"/>
      <c r="G43" s="90">
        <v>414100</v>
      </c>
      <c r="H43" s="74">
        <f>I43+J43+K43+L43+M43</f>
        <v>33700000</v>
      </c>
      <c r="I43" s="74"/>
      <c r="J43" s="74">
        <f>J46+J47</f>
        <v>600000</v>
      </c>
      <c r="K43" s="74"/>
      <c r="L43" s="74">
        <f>L46+L47</f>
        <v>25000000</v>
      </c>
      <c r="M43" s="74">
        <f>M44+M45</f>
        <v>8100000</v>
      </c>
      <c r="N43" s="86"/>
    </row>
    <row r="44" spans="1:14" x14ac:dyDescent="0.25">
      <c r="A44" s="83"/>
      <c r="B44" s="103"/>
      <c r="C44" s="88" t="s">
        <v>52</v>
      </c>
      <c r="D44" s="91" t="s">
        <v>53</v>
      </c>
      <c r="E44" s="91"/>
      <c r="F44" s="91"/>
      <c r="G44" s="88">
        <v>414110</v>
      </c>
      <c r="H44" s="75">
        <v>8000000</v>
      </c>
      <c r="I44" s="76"/>
      <c r="J44" s="76"/>
      <c r="K44" s="76"/>
      <c r="L44" s="76"/>
      <c r="M44" s="76">
        <v>8000000</v>
      </c>
      <c r="N44" s="86"/>
    </row>
    <row r="45" spans="1:14" x14ac:dyDescent="0.25">
      <c r="A45" s="83"/>
      <c r="B45" s="103"/>
      <c r="C45" s="88" t="s">
        <v>54</v>
      </c>
      <c r="D45" s="91" t="s">
        <v>55</v>
      </c>
      <c r="E45" s="91"/>
      <c r="F45" s="91"/>
      <c r="G45" s="88">
        <v>414120</v>
      </c>
      <c r="H45" s="75">
        <f>M45</f>
        <v>100000</v>
      </c>
      <c r="I45" s="76"/>
      <c r="J45" s="76"/>
      <c r="K45" s="76"/>
      <c r="L45" s="76"/>
      <c r="M45" s="76">
        <v>100000</v>
      </c>
      <c r="N45" s="86"/>
    </row>
    <row r="46" spans="1:14" x14ac:dyDescent="0.25">
      <c r="A46" s="83"/>
      <c r="B46" s="103"/>
      <c r="C46" s="88" t="s">
        <v>56</v>
      </c>
      <c r="D46" s="91" t="s">
        <v>211</v>
      </c>
      <c r="E46" s="91"/>
      <c r="F46" s="91"/>
      <c r="G46" s="88">
        <v>414300</v>
      </c>
      <c r="H46" s="75">
        <f>I46+J46+K46+L46</f>
        <v>20400000</v>
      </c>
      <c r="I46" s="75"/>
      <c r="J46" s="76">
        <v>400000</v>
      </c>
      <c r="K46" s="76"/>
      <c r="L46" s="76">
        <v>20000000</v>
      </c>
      <c r="M46" s="76"/>
      <c r="N46" s="86"/>
    </row>
    <row r="47" spans="1:14" s="1" customFormat="1" x14ac:dyDescent="0.25">
      <c r="A47" s="83"/>
      <c r="B47" s="103"/>
      <c r="C47" s="141">
        <v>44289</v>
      </c>
      <c r="D47" s="142" t="s">
        <v>212</v>
      </c>
      <c r="E47" s="142"/>
      <c r="F47" s="143"/>
      <c r="G47" s="88">
        <v>414400</v>
      </c>
      <c r="H47" s="75">
        <f>L47+J47</f>
        <v>5200000</v>
      </c>
      <c r="I47" s="75"/>
      <c r="J47" s="76">
        <v>200000</v>
      </c>
      <c r="K47" s="76"/>
      <c r="L47" s="76">
        <v>5000000</v>
      </c>
      <c r="M47" s="76"/>
      <c r="N47" s="86"/>
    </row>
    <row r="48" spans="1:14" x14ac:dyDescent="0.25">
      <c r="A48" s="83"/>
      <c r="B48" s="103">
        <v>4</v>
      </c>
      <c r="C48" s="99" t="s">
        <v>57</v>
      </c>
      <c r="D48" s="139"/>
      <c r="E48" s="139"/>
      <c r="F48" s="140"/>
      <c r="G48" s="90">
        <v>415100</v>
      </c>
      <c r="H48" s="77">
        <f>I48+J48+L48</f>
        <v>46140000</v>
      </c>
      <c r="I48" s="77">
        <v>46140000</v>
      </c>
      <c r="J48" s="78"/>
      <c r="K48" s="76"/>
      <c r="L48" s="76"/>
      <c r="M48" s="76"/>
      <c r="N48" s="86"/>
    </row>
    <row r="49" spans="1:14" x14ac:dyDescent="0.25">
      <c r="A49" s="83"/>
      <c r="B49" s="103">
        <v>5</v>
      </c>
      <c r="C49" s="212" t="s">
        <v>185</v>
      </c>
      <c r="D49" s="213"/>
      <c r="E49" s="213"/>
      <c r="F49" s="144"/>
      <c r="G49" s="90">
        <v>416100</v>
      </c>
      <c r="H49" s="78">
        <f>I49+J49+K49+L49</f>
        <v>22500000</v>
      </c>
      <c r="I49" s="76"/>
      <c r="J49" s="78">
        <v>400000</v>
      </c>
      <c r="K49" s="76"/>
      <c r="L49" s="78">
        <v>22100000</v>
      </c>
      <c r="M49" s="76"/>
      <c r="N49" s="86"/>
    </row>
    <row r="50" spans="1:14" x14ac:dyDescent="0.25">
      <c r="A50" s="83"/>
      <c r="B50" s="104" t="s">
        <v>58</v>
      </c>
      <c r="C50" s="145"/>
      <c r="D50" s="145"/>
      <c r="E50" s="145"/>
      <c r="F50" s="146"/>
      <c r="G50" s="90">
        <v>420000</v>
      </c>
      <c r="H50" s="74">
        <f>H51+H65+H68+H77+H82</f>
        <v>171510692</v>
      </c>
      <c r="I50" s="74">
        <f>I51+I65+I68+I77+I82</f>
        <v>132097800</v>
      </c>
      <c r="J50" s="74">
        <f>J51+J68+J77+J82+J65</f>
        <v>28092892</v>
      </c>
      <c r="K50" s="74">
        <f>K51+K65+K82+K85</f>
        <v>0</v>
      </c>
      <c r="L50" s="74"/>
      <c r="M50" s="74">
        <f>M59+M75+M81</f>
        <v>0</v>
      </c>
      <c r="N50" s="163">
        <f>N51+N65+N68+N82+N77</f>
        <v>8910000</v>
      </c>
    </row>
    <row r="51" spans="1:14" x14ac:dyDescent="0.25">
      <c r="A51" s="83"/>
      <c r="B51" s="103">
        <v>1</v>
      </c>
      <c r="C51" s="99" t="s">
        <v>59</v>
      </c>
      <c r="D51" s="139"/>
      <c r="E51" s="139"/>
      <c r="F51" s="140"/>
      <c r="G51" s="90">
        <v>421000</v>
      </c>
      <c r="H51" s="74">
        <f>H52+H53+H58+H59+H60+H63+H64</f>
        <v>115918692</v>
      </c>
      <c r="I51" s="74">
        <f>I52+I53+I58+I59+I60+I63</f>
        <v>98725800</v>
      </c>
      <c r="J51" s="74">
        <f>J52+J53+J58+J59+J60+J63+J64</f>
        <v>16492892</v>
      </c>
      <c r="K51" s="74">
        <f>K52+K53+K58+K59+K60+K63</f>
        <v>0</v>
      </c>
      <c r="L51" s="74">
        <f>L59+L60+L53</f>
        <v>0</v>
      </c>
      <c r="M51" s="74">
        <f>M59</f>
        <v>0</v>
      </c>
      <c r="N51" s="87">
        <f>N52+N63+N59</f>
        <v>700000</v>
      </c>
    </row>
    <row r="52" spans="1:14" s="83" customFormat="1" x14ac:dyDescent="0.25">
      <c r="B52" s="103"/>
      <c r="C52" s="88" t="s">
        <v>9</v>
      </c>
      <c r="D52" s="91" t="s">
        <v>60</v>
      </c>
      <c r="E52" s="91"/>
      <c r="F52" s="91"/>
      <c r="G52" s="88">
        <v>421100</v>
      </c>
      <c r="H52" s="77">
        <f>I52+J52+N52</f>
        <v>2600000</v>
      </c>
      <c r="I52" s="77">
        <v>2000000</v>
      </c>
      <c r="J52" s="78">
        <v>300000</v>
      </c>
      <c r="K52" s="76"/>
      <c r="L52" s="76"/>
      <c r="M52" s="76"/>
      <c r="N52" s="186">
        <v>300000</v>
      </c>
    </row>
    <row r="53" spans="1:14" s="83" customFormat="1" x14ac:dyDescent="0.25">
      <c r="B53" s="98"/>
      <c r="C53" s="93" t="s">
        <v>45</v>
      </c>
      <c r="D53" s="91" t="s">
        <v>61</v>
      </c>
      <c r="E53" s="91"/>
      <c r="F53" s="91"/>
      <c r="G53" s="88">
        <v>421200</v>
      </c>
      <c r="H53" s="74">
        <f>H54+H55+H56+H57</f>
        <v>94478692</v>
      </c>
      <c r="I53" s="74">
        <f>I54+I55+I56+I57</f>
        <v>83092692</v>
      </c>
      <c r="J53" s="74">
        <f>J54+J55+J56+J57</f>
        <v>11386000</v>
      </c>
      <c r="K53" s="74"/>
      <c r="L53" s="74">
        <f>L57</f>
        <v>0</v>
      </c>
      <c r="M53" s="74"/>
      <c r="N53" s="86"/>
    </row>
    <row r="54" spans="1:14" s="83" customFormat="1" x14ac:dyDescent="0.25">
      <c r="B54" s="103"/>
      <c r="C54" s="93"/>
      <c r="D54" s="133" t="s">
        <v>62</v>
      </c>
      <c r="E54" s="91" t="s">
        <v>63</v>
      </c>
      <c r="F54" s="91"/>
      <c r="G54" s="88">
        <v>421211</v>
      </c>
      <c r="H54" s="75">
        <f>I54+J54</f>
        <v>32400000</v>
      </c>
      <c r="I54" s="75">
        <v>32000000</v>
      </c>
      <c r="J54" s="76">
        <v>400000</v>
      </c>
      <c r="K54" s="76"/>
      <c r="L54" s="76"/>
      <c r="M54" s="76"/>
      <c r="N54" s="86"/>
    </row>
    <row r="55" spans="1:14" s="83" customFormat="1" x14ac:dyDescent="0.25">
      <c r="B55" s="103"/>
      <c r="C55" s="93"/>
      <c r="D55" s="133" t="s">
        <v>64</v>
      </c>
      <c r="E55" s="91" t="s">
        <v>65</v>
      </c>
      <c r="F55" s="91"/>
      <c r="G55" s="88">
        <v>421224</v>
      </c>
      <c r="H55" s="75">
        <f>I55+J55</f>
        <v>0</v>
      </c>
      <c r="I55" s="75"/>
      <c r="J55" s="76"/>
      <c r="K55" s="76"/>
      <c r="L55" s="76"/>
      <c r="M55" s="76"/>
      <c r="N55" s="86"/>
    </row>
    <row r="56" spans="1:14" s="83" customFormat="1" x14ac:dyDescent="0.25">
      <c r="B56" s="103"/>
      <c r="C56" s="93"/>
      <c r="D56" s="133" t="s">
        <v>66</v>
      </c>
      <c r="E56" s="91" t="s">
        <v>67</v>
      </c>
      <c r="F56" s="91"/>
      <c r="G56" s="88">
        <v>421221</v>
      </c>
      <c r="H56" s="75">
        <f>I56</f>
        <v>40000</v>
      </c>
      <c r="I56" s="76">
        <v>40000</v>
      </c>
      <c r="J56" s="76">
        <v>0</v>
      </c>
      <c r="K56" s="76"/>
      <c r="L56" s="76"/>
      <c r="M56" s="76"/>
      <c r="N56" s="86"/>
    </row>
    <row r="57" spans="1:14" s="83" customFormat="1" x14ac:dyDescent="0.25">
      <c r="B57" s="103"/>
      <c r="C57" s="93"/>
      <c r="D57" s="133" t="s">
        <v>68</v>
      </c>
      <c r="E57" s="91" t="s">
        <v>240</v>
      </c>
      <c r="F57" s="91"/>
      <c r="G57" s="88">
        <v>4212243</v>
      </c>
      <c r="H57" s="75">
        <f>I57+J57+L57</f>
        <v>62038692</v>
      </c>
      <c r="I57" s="76">
        <v>51052692</v>
      </c>
      <c r="J57" s="76">
        <v>10986000</v>
      </c>
      <c r="K57" s="76"/>
      <c r="L57" s="76"/>
      <c r="M57" s="76"/>
      <c r="N57" s="86"/>
    </row>
    <row r="58" spans="1:14" s="83" customFormat="1" x14ac:dyDescent="0.25">
      <c r="B58" s="103"/>
      <c r="C58" s="93" t="s">
        <v>47</v>
      </c>
      <c r="D58" s="91" t="s">
        <v>69</v>
      </c>
      <c r="E58" s="91" t="s">
        <v>70</v>
      </c>
      <c r="F58" s="91" t="s">
        <v>194</v>
      </c>
      <c r="G58" s="88">
        <v>421300</v>
      </c>
      <c r="H58" s="74">
        <f>I58+J58+N58</f>
        <v>13565000</v>
      </c>
      <c r="I58" s="74">
        <v>9608108</v>
      </c>
      <c r="J58" s="74">
        <v>3956892</v>
      </c>
      <c r="K58" s="74"/>
      <c r="L58" s="74"/>
      <c r="M58" s="74"/>
      <c r="N58" s="169"/>
    </row>
    <row r="59" spans="1:14" s="83" customFormat="1" x14ac:dyDescent="0.25">
      <c r="B59" s="103"/>
      <c r="C59" s="88" t="s">
        <v>49</v>
      </c>
      <c r="D59" s="91" t="s">
        <v>71</v>
      </c>
      <c r="E59" s="91"/>
      <c r="F59" s="91"/>
      <c r="G59" s="88">
        <v>421400</v>
      </c>
      <c r="H59" s="77">
        <f>I59+J59+N59</f>
        <v>3575000</v>
      </c>
      <c r="I59" s="77">
        <v>2875000</v>
      </c>
      <c r="J59" s="76">
        <v>300000</v>
      </c>
      <c r="K59" s="76"/>
      <c r="L59" s="76"/>
      <c r="M59" s="76"/>
      <c r="N59" s="169">
        <v>400000</v>
      </c>
    </row>
    <row r="60" spans="1:14" s="117" customFormat="1" x14ac:dyDescent="0.25">
      <c r="A60" s="83"/>
      <c r="B60" s="103"/>
      <c r="C60" s="93" t="s">
        <v>72</v>
      </c>
      <c r="D60" s="91" t="s">
        <v>73</v>
      </c>
      <c r="E60" s="91"/>
      <c r="F60" s="91"/>
      <c r="G60" s="88">
        <v>421500</v>
      </c>
      <c r="H60" s="74">
        <f>H61+H62</f>
        <v>1150000</v>
      </c>
      <c r="I60" s="74">
        <f>I61+I62</f>
        <v>1150000</v>
      </c>
      <c r="J60" s="74"/>
      <c r="K60" s="74"/>
      <c r="L60" s="74">
        <f>L61+L62</f>
        <v>0</v>
      </c>
      <c r="M60" s="74"/>
      <c r="N60" s="86"/>
    </row>
    <row r="61" spans="1:14" s="117" customFormat="1" x14ac:dyDescent="0.25">
      <c r="A61" s="83"/>
      <c r="B61" s="103"/>
      <c r="C61" s="93"/>
      <c r="D61" s="133" t="s">
        <v>74</v>
      </c>
      <c r="E61" s="91" t="s">
        <v>75</v>
      </c>
      <c r="F61" s="91"/>
      <c r="G61" s="88">
        <v>421510</v>
      </c>
      <c r="H61" s="75">
        <f>I61+L61</f>
        <v>700000</v>
      </c>
      <c r="I61" s="75">
        <v>700000</v>
      </c>
      <c r="J61" s="76"/>
      <c r="K61" s="76"/>
      <c r="L61" s="76"/>
      <c r="M61" s="76"/>
      <c r="N61" s="86"/>
    </row>
    <row r="62" spans="1:14" s="117" customFormat="1" x14ac:dyDescent="0.25">
      <c r="A62" s="83"/>
      <c r="B62" s="103"/>
      <c r="C62" s="93"/>
      <c r="D62" s="133" t="s">
        <v>76</v>
      </c>
      <c r="E62" s="91" t="s">
        <v>77</v>
      </c>
      <c r="F62" s="91"/>
      <c r="G62" s="88">
        <v>421520</v>
      </c>
      <c r="H62" s="75">
        <f>I62+L62</f>
        <v>450000</v>
      </c>
      <c r="I62" s="75">
        <v>450000</v>
      </c>
      <c r="J62" s="76"/>
      <c r="K62" s="76"/>
      <c r="L62" s="76"/>
      <c r="M62" s="76"/>
      <c r="N62" s="86"/>
    </row>
    <row r="63" spans="1:14" s="117" customFormat="1" x14ac:dyDescent="0.25">
      <c r="A63" s="83"/>
      <c r="B63" s="103"/>
      <c r="C63" s="88" t="s">
        <v>78</v>
      </c>
      <c r="D63" s="91" t="s">
        <v>79</v>
      </c>
      <c r="E63" s="91"/>
      <c r="F63" s="91" t="s">
        <v>80</v>
      </c>
      <c r="G63" s="88">
        <v>421600</v>
      </c>
      <c r="H63" s="77">
        <f>I63+J63+K63+L63+M63+N63</f>
        <v>50000</v>
      </c>
      <c r="I63" s="77"/>
      <c r="J63" s="76">
        <v>50000</v>
      </c>
      <c r="K63" s="76"/>
      <c r="L63" s="76"/>
      <c r="M63" s="76"/>
      <c r="N63" s="85"/>
    </row>
    <row r="64" spans="1:14" s="117" customFormat="1" x14ac:dyDescent="0.25">
      <c r="A64" s="83"/>
      <c r="B64" s="103"/>
      <c r="C64" s="183" t="s">
        <v>230</v>
      </c>
      <c r="D64" s="150" t="s">
        <v>229</v>
      </c>
      <c r="E64" s="142"/>
      <c r="F64" s="143"/>
      <c r="G64" s="88">
        <v>421900</v>
      </c>
      <c r="H64" s="77">
        <f>J64</f>
        <v>500000</v>
      </c>
      <c r="I64" s="77"/>
      <c r="J64" s="76">
        <v>500000</v>
      </c>
      <c r="K64" s="76"/>
      <c r="L64" s="76"/>
      <c r="M64" s="76"/>
      <c r="N64" s="85"/>
    </row>
    <row r="65" spans="1:14" s="117" customFormat="1" x14ac:dyDescent="0.25">
      <c r="A65" s="83"/>
      <c r="B65" s="105">
        <v>2</v>
      </c>
      <c r="C65" s="89" t="s">
        <v>81</v>
      </c>
      <c r="D65" s="187"/>
      <c r="E65" s="188"/>
      <c r="F65" s="189"/>
      <c r="G65" s="90">
        <v>422000</v>
      </c>
      <c r="H65" s="74">
        <f>I65+J65+K65+N65+L65</f>
        <v>610000</v>
      </c>
      <c r="I65" s="190">
        <f>I66</f>
        <v>0</v>
      </c>
      <c r="J65" s="190">
        <f>J66+J67</f>
        <v>300000</v>
      </c>
      <c r="K65" s="190">
        <f>K67</f>
        <v>0</v>
      </c>
      <c r="L65" s="190">
        <f>L66</f>
        <v>110000</v>
      </c>
      <c r="M65" s="190"/>
      <c r="N65" s="87">
        <f>N67+N66</f>
        <v>200000</v>
      </c>
    </row>
    <row r="66" spans="1:14" s="117" customFormat="1" x14ac:dyDescent="0.25">
      <c r="A66" s="83"/>
      <c r="B66" s="105"/>
      <c r="C66" s="147" t="s">
        <v>15</v>
      </c>
      <c r="D66" s="91" t="s">
        <v>82</v>
      </c>
      <c r="E66" s="91"/>
      <c r="F66" s="91"/>
      <c r="G66" s="88">
        <v>422100</v>
      </c>
      <c r="H66" s="106">
        <f>I66+J66+N66</f>
        <v>350000</v>
      </c>
      <c r="I66" s="106"/>
      <c r="J66" s="106">
        <v>250000</v>
      </c>
      <c r="K66" s="74"/>
      <c r="L66" s="106">
        <v>110000</v>
      </c>
      <c r="M66" s="74"/>
      <c r="N66" s="169">
        <v>100000</v>
      </c>
    </row>
    <row r="67" spans="1:14" s="117" customFormat="1" x14ac:dyDescent="0.25">
      <c r="A67" s="83"/>
      <c r="B67" s="105"/>
      <c r="C67" s="147" t="s">
        <v>232</v>
      </c>
      <c r="D67" s="91" t="s">
        <v>83</v>
      </c>
      <c r="E67" s="91"/>
      <c r="F67" s="91"/>
      <c r="G67" s="88">
        <v>422300</v>
      </c>
      <c r="H67" s="75">
        <f>I67+J67+K67+N67</f>
        <v>150000</v>
      </c>
      <c r="I67" s="75"/>
      <c r="J67" s="76">
        <v>50000</v>
      </c>
      <c r="K67" s="76"/>
      <c r="L67" s="76"/>
      <c r="M67" s="76"/>
      <c r="N67" s="85">
        <v>100000</v>
      </c>
    </row>
    <row r="68" spans="1:14" s="117" customFormat="1" x14ac:dyDescent="0.25">
      <c r="A68" s="83"/>
      <c r="B68" s="105">
        <v>3</v>
      </c>
      <c r="C68" s="191" t="s">
        <v>84</v>
      </c>
      <c r="D68" s="191"/>
      <c r="E68" s="191"/>
      <c r="F68" s="191"/>
      <c r="G68" s="90">
        <v>423000</v>
      </c>
      <c r="H68" s="78">
        <f>H69+H70+H71+H72+H73+H75+H76</f>
        <v>19030000</v>
      </c>
      <c r="I68" s="78">
        <f>I69+I70+I71+I72+I73+I75</f>
        <v>7900000</v>
      </c>
      <c r="J68" s="78">
        <f>J69+J70+J71+J72+J73+J74+J75+J76</f>
        <v>6320000</v>
      </c>
      <c r="K68" s="78">
        <f>K71</f>
        <v>0</v>
      </c>
      <c r="L68" s="78">
        <f>L76</f>
        <v>300000</v>
      </c>
      <c r="M68" s="78">
        <f>M75</f>
        <v>0</v>
      </c>
      <c r="N68" s="87">
        <f>N69+N70+N72+N73+N76</f>
        <v>4510000</v>
      </c>
    </row>
    <row r="69" spans="1:14" s="117" customFormat="1" x14ac:dyDescent="0.25">
      <c r="A69" s="83"/>
      <c r="B69" s="105"/>
      <c r="C69" s="147" t="s">
        <v>26</v>
      </c>
      <c r="D69" s="192" t="s">
        <v>241</v>
      </c>
      <c r="E69" s="192"/>
      <c r="F69" s="192"/>
      <c r="G69" s="88">
        <v>423100</v>
      </c>
      <c r="H69" s="76">
        <f>I69+J69+N69</f>
        <v>3000000</v>
      </c>
      <c r="I69" s="76"/>
      <c r="J69" s="76">
        <v>1000000</v>
      </c>
      <c r="K69" s="78"/>
      <c r="L69" s="78"/>
      <c r="M69" s="78"/>
      <c r="N69" s="85">
        <v>2000000</v>
      </c>
    </row>
    <row r="70" spans="1:14" s="117" customFormat="1" x14ac:dyDescent="0.25">
      <c r="A70" s="83"/>
      <c r="B70" s="105"/>
      <c r="C70" s="147" t="s">
        <v>33</v>
      </c>
      <c r="D70" s="91" t="s">
        <v>85</v>
      </c>
      <c r="E70" s="91"/>
      <c r="F70" s="91"/>
      <c r="G70" s="88">
        <v>423200</v>
      </c>
      <c r="H70" s="75">
        <f>I70+N70</f>
        <v>3500000</v>
      </c>
      <c r="I70" s="75">
        <v>3500000</v>
      </c>
      <c r="J70" s="76"/>
      <c r="K70" s="76"/>
      <c r="L70" s="76"/>
      <c r="M70" s="76"/>
      <c r="N70" s="85"/>
    </row>
    <row r="71" spans="1:14" s="117" customFormat="1" x14ac:dyDescent="0.25">
      <c r="A71" s="83"/>
      <c r="B71" s="105"/>
      <c r="C71" s="147" t="s">
        <v>86</v>
      </c>
      <c r="D71" s="91" t="s">
        <v>87</v>
      </c>
      <c r="E71" s="91"/>
      <c r="F71" s="91"/>
      <c r="G71" s="88">
        <v>423300</v>
      </c>
      <c r="H71" s="75">
        <f>I71+J71+K71</f>
        <v>4520000</v>
      </c>
      <c r="I71" s="75">
        <v>4200000</v>
      </c>
      <c r="J71" s="76">
        <v>320000</v>
      </c>
      <c r="K71" s="76"/>
      <c r="L71" s="76"/>
      <c r="M71" s="76"/>
      <c r="N71" s="85"/>
    </row>
    <row r="72" spans="1:14" s="117" customFormat="1" x14ac:dyDescent="0.25">
      <c r="A72" s="83"/>
      <c r="B72" s="105"/>
      <c r="C72" s="147" t="s">
        <v>88</v>
      </c>
      <c r="D72" s="91" t="s">
        <v>89</v>
      </c>
      <c r="E72" s="92"/>
      <c r="F72" s="92"/>
      <c r="G72" s="88">
        <v>423400</v>
      </c>
      <c r="H72" s="75">
        <f>I72+J72+N72</f>
        <v>700000</v>
      </c>
      <c r="I72" s="75">
        <v>200000</v>
      </c>
      <c r="J72" s="76">
        <v>0</v>
      </c>
      <c r="K72" s="76"/>
      <c r="L72" s="76"/>
      <c r="M72" s="76"/>
      <c r="N72" s="85">
        <v>500000</v>
      </c>
    </row>
    <row r="73" spans="1:14" s="117" customFormat="1" x14ac:dyDescent="0.25">
      <c r="A73" s="83"/>
      <c r="B73" s="105"/>
      <c r="C73" s="147" t="s">
        <v>90</v>
      </c>
      <c r="D73" s="91" t="s">
        <v>91</v>
      </c>
      <c r="E73" s="92"/>
      <c r="F73" s="98" t="s">
        <v>242</v>
      </c>
      <c r="G73" s="88">
        <v>423500</v>
      </c>
      <c r="H73" s="76">
        <f>I73+J73+N73</f>
        <v>6500000</v>
      </c>
      <c r="I73" s="75"/>
      <c r="J73" s="76">
        <v>4500000</v>
      </c>
      <c r="K73" s="76"/>
      <c r="L73" s="76"/>
      <c r="M73" s="76"/>
      <c r="N73" s="85">
        <v>2000000</v>
      </c>
    </row>
    <row r="74" spans="1:14" x14ac:dyDescent="0.25">
      <c r="A74" s="83"/>
      <c r="B74" s="105"/>
      <c r="C74" s="147" t="s">
        <v>199</v>
      </c>
      <c r="D74" s="91" t="s">
        <v>92</v>
      </c>
      <c r="E74" s="92"/>
      <c r="F74" s="92"/>
      <c r="G74" s="88">
        <v>423600</v>
      </c>
      <c r="H74" s="106"/>
      <c r="I74" s="106"/>
      <c r="J74" s="106"/>
      <c r="K74" s="106"/>
      <c r="L74" s="106"/>
      <c r="M74" s="106"/>
      <c r="N74" s="86"/>
    </row>
    <row r="75" spans="1:14" x14ac:dyDescent="0.25">
      <c r="A75" s="83"/>
      <c r="B75" s="105"/>
      <c r="C75" s="147" t="s">
        <v>93</v>
      </c>
      <c r="D75" s="91" t="s">
        <v>94</v>
      </c>
      <c r="E75" s="98"/>
      <c r="F75" s="92"/>
      <c r="G75" s="88">
        <v>423700</v>
      </c>
      <c r="H75" s="75">
        <f>J75+M75</f>
        <v>500000</v>
      </c>
      <c r="I75" s="75"/>
      <c r="J75" s="76">
        <v>500000</v>
      </c>
      <c r="K75" s="76"/>
      <c r="L75" s="76"/>
      <c r="M75" s="76"/>
      <c r="N75" s="86"/>
    </row>
    <row r="76" spans="1:14" s="1" customFormat="1" x14ac:dyDescent="0.25">
      <c r="A76" s="83"/>
      <c r="B76" s="105"/>
      <c r="C76" s="147" t="s">
        <v>243</v>
      </c>
      <c r="D76" s="91" t="s">
        <v>244</v>
      </c>
      <c r="E76" s="98"/>
      <c r="F76" s="92"/>
      <c r="G76" s="88">
        <v>423900</v>
      </c>
      <c r="H76" s="75">
        <f>J76+N76+L76</f>
        <v>310000</v>
      </c>
      <c r="I76" s="75"/>
      <c r="J76" s="76"/>
      <c r="K76" s="76"/>
      <c r="L76" s="76">
        <v>300000</v>
      </c>
      <c r="M76" s="76"/>
      <c r="N76" s="169">
        <v>10000</v>
      </c>
    </row>
    <row r="77" spans="1:14" x14ac:dyDescent="0.25">
      <c r="A77" s="83"/>
      <c r="B77" s="103">
        <v>4</v>
      </c>
      <c r="C77" s="89" t="s">
        <v>95</v>
      </c>
      <c r="D77" s="148"/>
      <c r="E77" s="92"/>
      <c r="F77" s="92"/>
      <c r="G77" s="90">
        <v>424000</v>
      </c>
      <c r="H77" s="74">
        <f>I77+J77+M77+L77+N77</f>
        <v>11180000</v>
      </c>
      <c r="I77" s="74">
        <f>I79+I80+I81+I78</f>
        <v>2700000</v>
      </c>
      <c r="J77" s="74">
        <f>J79+J80+J81+J78</f>
        <v>4980000</v>
      </c>
      <c r="K77" s="74"/>
      <c r="L77" s="74">
        <f>L79+L78</f>
        <v>0</v>
      </c>
      <c r="M77" s="74">
        <f>M81</f>
        <v>0</v>
      </c>
      <c r="N77" s="170">
        <f>N78+N79+N80+N81</f>
        <v>3500000</v>
      </c>
    </row>
    <row r="78" spans="1:14" s="1" customFormat="1" x14ac:dyDescent="0.25">
      <c r="A78" s="83"/>
      <c r="B78" s="103"/>
      <c r="C78" s="147" t="s">
        <v>213</v>
      </c>
      <c r="D78" s="91" t="s">
        <v>215</v>
      </c>
      <c r="E78" s="92"/>
      <c r="F78" s="92"/>
      <c r="G78" s="88">
        <v>424310</v>
      </c>
      <c r="H78" s="106">
        <f>I78+J78+K78+L78+M78+N78</f>
        <v>6000000</v>
      </c>
      <c r="I78" s="106"/>
      <c r="J78" s="106">
        <v>4500000</v>
      </c>
      <c r="K78" s="74"/>
      <c r="L78" s="74"/>
      <c r="M78" s="74"/>
      <c r="N78" s="169">
        <v>1500000</v>
      </c>
    </row>
    <row r="79" spans="1:14" x14ac:dyDescent="0.25">
      <c r="A79" s="83"/>
      <c r="B79" s="103"/>
      <c r="C79" s="88" t="s">
        <v>97</v>
      </c>
      <c r="D79" s="91" t="s">
        <v>96</v>
      </c>
      <c r="E79" s="98"/>
      <c r="F79" s="98"/>
      <c r="G79" s="88">
        <v>424300</v>
      </c>
      <c r="H79" s="75">
        <f>I79+L79</f>
        <v>2700000</v>
      </c>
      <c r="I79" s="75">
        <v>2700000</v>
      </c>
      <c r="J79" s="76"/>
      <c r="K79" s="76"/>
      <c r="L79" s="76"/>
      <c r="M79" s="76"/>
      <c r="N79" s="86"/>
    </row>
    <row r="80" spans="1:14" x14ac:dyDescent="0.25">
      <c r="A80" s="83"/>
      <c r="B80" s="103"/>
      <c r="C80" s="149" t="s">
        <v>99</v>
      </c>
      <c r="D80" s="150" t="s">
        <v>98</v>
      </c>
      <c r="E80" s="95"/>
      <c r="F80" s="96"/>
      <c r="G80" s="164">
        <v>424600</v>
      </c>
      <c r="H80" s="75">
        <f>I80+J80</f>
        <v>100000</v>
      </c>
      <c r="I80" s="75"/>
      <c r="J80" s="76">
        <v>100000</v>
      </c>
      <c r="K80" s="76"/>
      <c r="L80" s="76"/>
      <c r="M80" s="76"/>
      <c r="N80" s="86"/>
    </row>
    <row r="81" spans="1:14" x14ac:dyDescent="0.25">
      <c r="A81" s="83"/>
      <c r="B81" s="103"/>
      <c r="C81" s="88" t="s">
        <v>214</v>
      </c>
      <c r="D81" s="151" t="s">
        <v>100</v>
      </c>
      <c r="E81" s="152"/>
      <c r="F81" s="152"/>
      <c r="G81" s="88">
        <v>424900</v>
      </c>
      <c r="H81" s="75">
        <f>I81+J81+M81+N81</f>
        <v>2380000</v>
      </c>
      <c r="I81" s="75"/>
      <c r="J81" s="76">
        <v>380000</v>
      </c>
      <c r="K81" s="76"/>
      <c r="L81" s="76"/>
      <c r="M81" s="76"/>
      <c r="N81" s="169">
        <v>2000000</v>
      </c>
    </row>
    <row r="82" spans="1:14" x14ac:dyDescent="0.25">
      <c r="A82" s="83"/>
      <c r="B82" s="103">
        <v>5</v>
      </c>
      <c r="C82" s="89" t="s">
        <v>101</v>
      </c>
      <c r="D82" s="148"/>
      <c r="E82" s="92"/>
      <c r="F82" s="92"/>
      <c r="G82" s="90">
        <v>425000</v>
      </c>
      <c r="H82" s="74">
        <f>I82+J82+K82+L82+N82</f>
        <v>24772000</v>
      </c>
      <c r="I82" s="74">
        <f>I83+I84</f>
        <v>22772000</v>
      </c>
      <c r="J82" s="74"/>
      <c r="K82" s="74">
        <f>K84</f>
        <v>0</v>
      </c>
      <c r="L82" s="74">
        <f>L84+L83</f>
        <v>2000000</v>
      </c>
      <c r="M82" s="74"/>
      <c r="N82" s="171"/>
    </row>
    <row r="83" spans="1:14" x14ac:dyDescent="0.25">
      <c r="A83" s="83"/>
      <c r="B83" s="103"/>
      <c r="C83" s="88" t="s">
        <v>102</v>
      </c>
      <c r="D83" s="91" t="s">
        <v>103</v>
      </c>
      <c r="E83" s="98"/>
      <c r="F83" s="98"/>
      <c r="G83" s="88">
        <v>425100</v>
      </c>
      <c r="H83" s="75">
        <f>I83+J83+N83+L83</f>
        <v>5860000</v>
      </c>
      <c r="I83" s="75">
        <v>4110000</v>
      </c>
      <c r="J83" s="75"/>
      <c r="K83" s="75"/>
      <c r="L83" s="75">
        <v>1750000</v>
      </c>
      <c r="M83" s="76"/>
      <c r="N83" s="172"/>
    </row>
    <row r="84" spans="1:14" x14ac:dyDescent="0.25">
      <c r="A84" s="83"/>
      <c r="B84" s="103"/>
      <c r="C84" s="88" t="s">
        <v>104</v>
      </c>
      <c r="D84" s="91" t="s">
        <v>105</v>
      </c>
      <c r="E84" s="98"/>
      <c r="F84" s="98"/>
      <c r="G84" s="88">
        <v>425200</v>
      </c>
      <c r="H84" s="75">
        <f>I84+J84+K84+L84</f>
        <v>18912000</v>
      </c>
      <c r="I84" s="75">
        <v>18662000</v>
      </c>
      <c r="J84" s="75"/>
      <c r="K84" s="76"/>
      <c r="L84" s="75">
        <v>250000</v>
      </c>
      <c r="M84" s="76"/>
      <c r="N84" s="86"/>
    </row>
    <row r="85" spans="1:14" x14ac:dyDescent="0.25">
      <c r="A85" s="83"/>
      <c r="B85" s="103">
        <v>6</v>
      </c>
      <c r="C85" s="89" t="s">
        <v>106</v>
      </c>
      <c r="D85" s="148"/>
      <c r="E85" s="92"/>
      <c r="F85" s="92"/>
      <c r="G85" s="90">
        <v>426000</v>
      </c>
      <c r="H85" s="74">
        <f>H86+H91+H92+H133+H134+H135+H136+H137+H138+H139</f>
        <v>651781200</v>
      </c>
      <c r="I85" s="193">
        <f>I86+I91+I92+I133+I134+I135+I136+I137+I138++I139</f>
        <v>623956200</v>
      </c>
      <c r="J85" s="193">
        <f>J86+J91+J92+J133+J134+J135+J136+J137+J138+J139</f>
        <v>6685000</v>
      </c>
      <c r="K85" s="193">
        <f>K137</f>
        <v>0</v>
      </c>
      <c r="L85" s="193">
        <f>L86+L91+L92+L15+L134+L135+L136+L137+L138+L139</f>
        <v>20760000</v>
      </c>
      <c r="M85" s="193">
        <f>M90+M137</f>
        <v>0</v>
      </c>
      <c r="N85" s="179">
        <f>N86+N137</f>
        <v>380000</v>
      </c>
    </row>
    <row r="86" spans="1:14" x14ac:dyDescent="0.25">
      <c r="A86" s="83"/>
      <c r="B86" s="103"/>
      <c r="C86" s="93" t="s">
        <v>107</v>
      </c>
      <c r="D86" s="97" t="s">
        <v>108</v>
      </c>
      <c r="E86" s="92"/>
      <c r="F86" s="92"/>
      <c r="G86" s="90"/>
      <c r="H86" s="74">
        <f>H87+H88+H89+H90</f>
        <v>7175000</v>
      </c>
      <c r="I86" s="74">
        <f>I87+I88+I89+I90</f>
        <v>6175000</v>
      </c>
      <c r="J86" s="74">
        <f>J89+J90+J87</f>
        <v>560000</v>
      </c>
      <c r="K86" s="74"/>
      <c r="L86" s="74">
        <f>L87</f>
        <v>140000</v>
      </c>
      <c r="M86" s="74">
        <f>M90</f>
        <v>0</v>
      </c>
      <c r="N86" s="87">
        <f>N87</f>
        <v>300000</v>
      </c>
    </row>
    <row r="87" spans="1:14" x14ac:dyDescent="0.25">
      <c r="A87" s="83"/>
      <c r="B87" s="103"/>
      <c r="C87" s="93"/>
      <c r="D87" s="143" t="s">
        <v>109</v>
      </c>
      <c r="E87" s="98"/>
      <c r="F87" s="98"/>
      <c r="G87" s="88">
        <v>426110</v>
      </c>
      <c r="H87" s="75">
        <f>I87+N87+J87+L87</f>
        <v>6705000</v>
      </c>
      <c r="I87" s="75">
        <v>6105000</v>
      </c>
      <c r="J87" s="76">
        <v>160000</v>
      </c>
      <c r="K87" s="76"/>
      <c r="L87" s="76">
        <v>140000</v>
      </c>
      <c r="M87" s="76"/>
      <c r="N87" s="85">
        <v>300000</v>
      </c>
    </row>
    <row r="88" spans="1:14" x14ac:dyDescent="0.25">
      <c r="A88" s="83"/>
      <c r="B88" s="103"/>
      <c r="C88" s="93"/>
      <c r="D88" s="142" t="s">
        <v>110</v>
      </c>
      <c r="E88" s="142"/>
      <c r="F88" s="96"/>
      <c r="G88" s="88">
        <v>426120</v>
      </c>
      <c r="H88" s="75">
        <f>I88</f>
        <v>70000</v>
      </c>
      <c r="I88" s="75">
        <v>70000</v>
      </c>
      <c r="J88" s="76"/>
      <c r="K88" s="76"/>
      <c r="L88" s="76"/>
      <c r="M88" s="76"/>
      <c r="N88" s="86"/>
    </row>
    <row r="89" spans="1:14" x14ac:dyDescent="0.25">
      <c r="A89" s="83"/>
      <c r="B89" s="103"/>
      <c r="C89" s="93"/>
      <c r="D89" s="142" t="s">
        <v>111</v>
      </c>
      <c r="E89" s="96"/>
      <c r="F89" s="96"/>
      <c r="G89" s="88">
        <v>426130</v>
      </c>
      <c r="H89" s="75">
        <f>I89+J89</f>
        <v>50000</v>
      </c>
      <c r="I89" s="75"/>
      <c r="J89" s="76">
        <v>50000</v>
      </c>
      <c r="K89" s="76"/>
      <c r="L89" s="76"/>
      <c r="M89" s="76"/>
      <c r="N89" s="86"/>
    </row>
    <row r="90" spans="1:14" x14ac:dyDescent="0.25">
      <c r="A90" s="83"/>
      <c r="B90" s="103"/>
      <c r="C90" s="93"/>
      <c r="D90" s="142" t="s">
        <v>112</v>
      </c>
      <c r="E90" s="96"/>
      <c r="F90" s="96"/>
      <c r="G90" s="88">
        <v>426300</v>
      </c>
      <c r="H90" s="75">
        <f>I90+J90+M90+L90</f>
        <v>350000</v>
      </c>
      <c r="I90" s="75"/>
      <c r="J90" s="76">
        <v>350000</v>
      </c>
      <c r="K90" s="76"/>
      <c r="L90" s="76"/>
      <c r="M90" s="76"/>
      <c r="N90" s="86"/>
    </row>
    <row r="91" spans="1:14" x14ac:dyDescent="0.25">
      <c r="A91" s="83"/>
      <c r="B91" s="103"/>
      <c r="C91" s="93" t="s">
        <v>113</v>
      </c>
      <c r="D91" s="97" t="s">
        <v>114</v>
      </c>
      <c r="E91" s="159" t="s">
        <v>198</v>
      </c>
      <c r="F91" s="96"/>
      <c r="G91" s="88">
        <v>426411</v>
      </c>
      <c r="H91" s="77">
        <f>I91+J91+L91</f>
        <v>1120000</v>
      </c>
      <c r="I91" s="77">
        <v>1100000</v>
      </c>
      <c r="J91" s="78"/>
      <c r="K91" s="78"/>
      <c r="L91" s="78">
        <v>20000</v>
      </c>
      <c r="M91" s="76"/>
      <c r="N91" s="86"/>
    </row>
    <row r="92" spans="1:14" x14ac:dyDescent="0.25">
      <c r="A92" s="83"/>
      <c r="B92" s="103"/>
      <c r="C92" s="160"/>
      <c r="D92" s="94" t="s">
        <v>115</v>
      </c>
      <c r="E92" s="95"/>
      <c r="F92" s="96"/>
      <c r="G92" s="90">
        <v>426700</v>
      </c>
      <c r="H92" s="77">
        <f>H93+H111+H112+H114+H123+H128+H129+H132</f>
        <v>604787000</v>
      </c>
      <c r="I92" s="194">
        <f>I93+I111+I112+I114+I123+I128+I129+I132</f>
        <v>586662000</v>
      </c>
      <c r="J92" s="178">
        <f>J93+J111+J112+J114+J123+J128+J129+J132</f>
        <v>5625000</v>
      </c>
      <c r="K92" s="178">
        <f>K123</f>
        <v>0</v>
      </c>
      <c r="L92" s="178">
        <f>L111+L123</f>
        <v>12500000</v>
      </c>
      <c r="M92" s="76"/>
      <c r="N92" s="86"/>
    </row>
    <row r="93" spans="1:14" s="117" customFormat="1" x14ac:dyDescent="0.25">
      <c r="A93" s="83"/>
      <c r="B93" s="103"/>
      <c r="C93" s="93" t="s">
        <v>116</v>
      </c>
      <c r="D93" s="97" t="s">
        <v>117</v>
      </c>
      <c r="E93" s="92"/>
      <c r="F93" s="92"/>
      <c r="G93" s="90">
        <v>426700</v>
      </c>
      <c r="H93" s="74">
        <f>H94+H97+H98+H100+H103+H106+H107+H108</f>
        <v>221646000</v>
      </c>
      <c r="I93" s="74">
        <f>I94+I97+I98+I100+I103+I106+I107+I108</f>
        <v>220621000</v>
      </c>
      <c r="J93" s="74">
        <f>J98</f>
        <v>1025000</v>
      </c>
      <c r="K93" s="74"/>
      <c r="L93" s="74"/>
      <c r="M93" s="74"/>
      <c r="N93" s="86"/>
    </row>
    <row r="94" spans="1:14" s="117" customFormat="1" x14ac:dyDescent="0.25">
      <c r="A94" s="83"/>
      <c r="B94" s="103"/>
      <c r="C94" s="93"/>
      <c r="D94" s="133" t="s">
        <v>118</v>
      </c>
      <c r="E94" s="91" t="s">
        <v>119</v>
      </c>
      <c r="F94" s="98"/>
      <c r="G94" s="88">
        <v>426712</v>
      </c>
      <c r="H94" s="75">
        <f>I94</f>
        <v>51100000</v>
      </c>
      <c r="I94" s="31">
        <f>I95+I96</f>
        <v>51100000</v>
      </c>
      <c r="J94" s="76"/>
      <c r="K94" s="76"/>
      <c r="L94" s="76"/>
      <c r="M94" s="76"/>
      <c r="N94" s="86"/>
    </row>
    <row r="95" spans="1:14" s="117" customFormat="1" x14ac:dyDescent="0.25">
      <c r="A95" s="83"/>
      <c r="B95" s="103"/>
      <c r="C95" s="93"/>
      <c r="D95" s="133"/>
      <c r="E95" s="91"/>
      <c r="F95" s="98" t="s">
        <v>226</v>
      </c>
      <c r="G95" s="88"/>
      <c r="H95" s="75"/>
      <c r="I95" s="31">
        <v>18500000</v>
      </c>
      <c r="J95" s="76"/>
      <c r="K95" s="76"/>
      <c r="L95" s="76"/>
      <c r="M95" s="76"/>
      <c r="N95" s="86"/>
    </row>
    <row r="96" spans="1:14" s="117" customFormat="1" x14ac:dyDescent="0.25">
      <c r="A96" s="83"/>
      <c r="B96" s="103"/>
      <c r="C96" s="93"/>
      <c r="D96" s="133"/>
      <c r="E96" s="91"/>
      <c r="F96" s="98" t="s">
        <v>224</v>
      </c>
      <c r="G96" s="88"/>
      <c r="H96" s="75"/>
      <c r="I96" s="31">
        <v>32600000</v>
      </c>
      <c r="J96" s="76"/>
      <c r="K96" s="76"/>
      <c r="L96" s="76"/>
      <c r="M96" s="76"/>
      <c r="N96" s="86"/>
    </row>
    <row r="97" spans="1:14" s="117" customFormat="1" x14ac:dyDescent="0.25">
      <c r="A97" s="83"/>
      <c r="B97" s="103"/>
      <c r="C97" s="93"/>
      <c r="D97" s="133" t="s">
        <v>120</v>
      </c>
      <c r="E97" s="91" t="s">
        <v>121</v>
      </c>
      <c r="F97" s="98"/>
      <c r="G97" s="88">
        <v>426712</v>
      </c>
      <c r="H97" s="75">
        <f>I97</f>
        <v>7200000</v>
      </c>
      <c r="I97" s="31">
        <v>7200000</v>
      </c>
      <c r="J97" s="76"/>
      <c r="K97" s="76"/>
      <c r="L97" s="76"/>
      <c r="M97" s="76"/>
      <c r="N97" s="86"/>
    </row>
    <row r="98" spans="1:14" s="117" customFormat="1" x14ac:dyDescent="0.25">
      <c r="A98" s="83"/>
      <c r="B98" s="103"/>
      <c r="C98" s="93"/>
      <c r="D98" s="133" t="s">
        <v>122</v>
      </c>
      <c r="E98" s="91" t="s">
        <v>123</v>
      </c>
      <c r="F98" s="98"/>
      <c r="G98" s="88">
        <v>426721</v>
      </c>
      <c r="H98" s="76">
        <f>I98+J98</f>
        <v>110400000</v>
      </c>
      <c r="I98" s="31">
        <f>I99</f>
        <v>109375000</v>
      </c>
      <c r="J98" s="76">
        <f>J99</f>
        <v>1025000</v>
      </c>
      <c r="K98" s="76"/>
      <c r="L98" s="76"/>
      <c r="M98" s="76"/>
      <c r="N98" s="181"/>
    </row>
    <row r="99" spans="1:14" s="117" customFormat="1" x14ac:dyDescent="0.25">
      <c r="A99" s="83"/>
      <c r="B99" s="103"/>
      <c r="C99" s="93"/>
      <c r="D99" s="133"/>
      <c r="E99" s="182" t="s">
        <v>228</v>
      </c>
      <c r="F99" s="98" t="s">
        <v>224</v>
      </c>
      <c r="G99" s="88"/>
      <c r="H99" s="76"/>
      <c r="I99" s="31">
        <v>109375000</v>
      </c>
      <c r="J99" s="76">
        <v>1025000</v>
      </c>
      <c r="K99" s="76"/>
      <c r="L99" s="76"/>
      <c r="M99" s="76"/>
      <c r="N99" s="181"/>
    </row>
    <row r="100" spans="1:14" s="117" customFormat="1" x14ac:dyDescent="0.25">
      <c r="A100" s="83"/>
      <c r="B100" s="103"/>
      <c r="C100" s="93"/>
      <c r="D100" s="133" t="s">
        <v>124</v>
      </c>
      <c r="E100" s="91" t="s">
        <v>129</v>
      </c>
      <c r="F100" s="98"/>
      <c r="G100" s="88"/>
      <c r="H100" s="76">
        <f>I100</f>
        <v>12200000</v>
      </c>
      <c r="I100" s="76">
        <f>I101+I102</f>
        <v>12200000</v>
      </c>
      <c r="J100" s="76"/>
      <c r="K100" s="76"/>
      <c r="L100" s="76"/>
      <c r="M100" s="76"/>
      <c r="N100" s="181"/>
    </row>
    <row r="101" spans="1:14" s="117" customFormat="1" x14ac:dyDescent="0.25">
      <c r="A101" s="83"/>
      <c r="B101" s="103"/>
      <c r="C101" s="93"/>
      <c r="D101" s="133"/>
      <c r="E101" s="91"/>
      <c r="F101" s="98" t="s">
        <v>226</v>
      </c>
      <c r="G101" s="88"/>
      <c r="H101" s="76"/>
      <c r="I101" s="76">
        <v>2500000</v>
      </c>
      <c r="J101" s="76"/>
      <c r="K101" s="76"/>
      <c r="L101" s="76"/>
      <c r="M101" s="76"/>
      <c r="N101" s="181"/>
    </row>
    <row r="102" spans="1:14" s="117" customFormat="1" x14ac:dyDescent="0.25">
      <c r="A102" s="83"/>
      <c r="B102" s="103"/>
      <c r="C102" s="93"/>
      <c r="D102" s="133"/>
      <c r="E102" s="91"/>
      <c r="F102" s="98" t="s">
        <v>224</v>
      </c>
      <c r="G102" s="88"/>
      <c r="H102" s="76"/>
      <c r="I102" s="76">
        <v>9700000</v>
      </c>
      <c r="J102" s="76"/>
      <c r="K102" s="76"/>
      <c r="L102" s="76"/>
      <c r="M102" s="76"/>
      <c r="N102" s="181"/>
    </row>
    <row r="103" spans="1:14" s="117" customFormat="1" x14ac:dyDescent="0.25">
      <c r="A103" s="83"/>
      <c r="B103" s="103"/>
      <c r="C103" s="93"/>
      <c r="D103" s="133" t="s">
        <v>126</v>
      </c>
      <c r="E103" s="91" t="s">
        <v>125</v>
      </c>
      <c r="F103" s="98"/>
      <c r="G103" s="88">
        <v>426711</v>
      </c>
      <c r="H103" s="75">
        <f t="shared" ref="H103:H110" si="1">I103</f>
        <v>19900000</v>
      </c>
      <c r="I103" s="31">
        <f>I104+I105</f>
        <v>19900000</v>
      </c>
      <c r="J103" s="76"/>
      <c r="K103" s="76"/>
      <c r="L103" s="76"/>
      <c r="M103" s="76"/>
      <c r="N103" s="86"/>
    </row>
    <row r="104" spans="1:14" s="117" customFormat="1" x14ac:dyDescent="0.25">
      <c r="A104" s="83"/>
      <c r="B104" s="103"/>
      <c r="C104" s="93"/>
      <c r="D104" s="133"/>
      <c r="E104" s="91"/>
      <c r="F104" s="98" t="s">
        <v>225</v>
      </c>
      <c r="G104" s="88"/>
      <c r="H104" s="75">
        <f t="shared" si="1"/>
        <v>4100000</v>
      </c>
      <c r="I104" s="31">
        <v>4100000</v>
      </c>
      <c r="J104" s="76"/>
      <c r="K104" s="76"/>
      <c r="L104" s="76"/>
      <c r="M104" s="76"/>
      <c r="N104" s="86"/>
    </row>
    <row r="105" spans="1:14" s="117" customFormat="1" x14ac:dyDescent="0.25">
      <c r="A105" s="83"/>
      <c r="B105" s="103"/>
      <c r="C105" s="93"/>
      <c r="D105" s="133"/>
      <c r="E105" s="91"/>
      <c r="F105" s="98" t="s">
        <v>224</v>
      </c>
      <c r="G105" s="88"/>
      <c r="H105" s="75">
        <f t="shared" si="1"/>
        <v>15800000</v>
      </c>
      <c r="I105" s="31">
        <v>15800000</v>
      </c>
      <c r="J105" s="76"/>
      <c r="K105" s="76"/>
      <c r="L105" s="76"/>
      <c r="M105" s="76"/>
      <c r="N105" s="86"/>
    </row>
    <row r="106" spans="1:14" s="117" customFormat="1" x14ac:dyDescent="0.25">
      <c r="A106" s="83"/>
      <c r="B106" s="103"/>
      <c r="C106" s="93"/>
      <c r="D106" s="133" t="s">
        <v>130</v>
      </c>
      <c r="E106" s="91" t="s">
        <v>127</v>
      </c>
      <c r="F106" s="98" t="s">
        <v>226</v>
      </c>
      <c r="G106" s="88">
        <v>426741</v>
      </c>
      <c r="H106" s="75">
        <f t="shared" si="1"/>
        <v>8311000</v>
      </c>
      <c r="I106" s="31">
        <v>8311000</v>
      </c>
      <c r="J106" s="76"/>
      <c r="K106" s="76"/>
      <c r="L106" s="76"/>
      <c r="M106" s="76"/>
      <c r="N106" s="86"/>
    </row>
    <row r="107" spans="1:14" s="117" customFormat="1" x14ac:dyDescent="0.25">
      <c r="A107" s="83"/>
      <c r="B107" s="103"/>
      <c r="C107" s="93"/>
      <c r="D107" s="133" t="s">
        <v>132</v>
      </c>
      <c r="E107" s="91" t="s">
        <v>128</v>
      </c>
      <c r="F107" s="98" t="s">
        <v>226</v>
      </c>
      <c r="G107" s="88"/>
      <c r="H107" s="75">
        <f t="shared" si="1"/>
        <v>3065000</v>
      </c>
      <c r="I107" s="31">
        <v>3065000</v>
      </c>
      <c r="J107" s="76"/>
      <c r="K107" s="76"/>
      <c r="L107" s="76"/>
      <c r="M107" s="76"/>
      <c r="N107" s="86"/>
    </row>
    <row r="108" spans="1:14" s="117" customFormat="1" x14ac:dyDescent="0.25">
      <c r="A108" s="83"/>
      <c r="B108" s="103"/>
      <c r="C108" s="93"/>
      <c r="D108" s="133" t="s">
        <v>135</v>
      </c>
      <c r="E108" s="91" t="s">
        <v>227</v>
      </c>
      <c r="F108" s="98"/>
      <c r="G108" s="88"/>
      <c r="H108" s="75">
        <f t="shared" si="1"/>
        <v>9470000</v>
      </c>
      <c r="I108" s="31">
        <f>I109+I110</f>
        <v>9470000</v>
      </c>
      <c r="J108" s="76"/>
      <c r="K108" s="76"/>
      <c r="L108" s="76"/>
      <c r="M108" s="76"/>
      <c r="N108" s="86"/>
    </row>
    <row r="109" spans="1:14" s="117" customFormat="1" x14ac:dyDescent="0.25">
      <c r="A109" s="83"/>
      <c r="B109" s="103"/>
      <c r="C109" s="93"/>
      <c r="D109" s="133"/>
      <c r="E109" s="182" t="s">
        <v>228</v>
      </c>
      <c r="F109" s="98" t="s">
        <v>226</v>
      </c>
      <c r="G109" s="88"/>
      <c r="H109" s="75">
        <f t="shared" si="1"/>
        <v>5200000</v>
      </c>
      <c r="I109" s="31">
        <v>5200000</v>
      </c>
      <c r="J109" s="76"/>
      <c r="K109" s="76"/>
      <c r="L109" s="76"/>
      <c r="M109" s="76"/>
      <c r="N109" s="86"/>
    </row>
    <row r="110" spans="1:14" s="117" customFormat="1" x14ac:dyDescent="0.25">
      <c r="A110" s="83"/>
      <c r="B110" s="103"/>
      <c r="C110" s="93"/>
      <c r="D110" s="133"/>
      <c r="E110" s="91"/>
      <c r="F110" s="98" t="s">
        <v>224</v>
      </c>
      <c r="G110" s="88"/>
      <c r="H110" s="75">
        <f t="shared" si="1"/>
        <v>4270000</v>
      </c>
      <c r="I110" s="31">
        <v>4270000</v>
      </c>
      <c r="J110" s="76"/>
      <c r="K110" s="76"/>
      <c r="L110" s="76"/>
      <c r="M110" s="76"/>
      <c r="N110" s="86"/>
    </row>
    <row r="111" spans="1:14" s="117" customFormat="1" x14ac:dyDescent="0.25">
      <c r="A111" s="83"/>
      <c r="B111" s="103"/>
      <c r="C111" s="93"/>
      <c r="D111" s="133" t="s">
        <v>202</v>
      </c>
      <c r="E111" s="92" t="s">
        <v>131</v>
      </c>
      <c r="F111" s="92"/>
      <c r="G111" s="90">
        <v>426751</v>
      </c>
      <c r="H111" s="77">
        <f>I111+J111+L111</f>
        <v>15932000</v>
      </c>
      <c r="I111" s="77">
        <v>14932000</v>
      </c>
      <c r="J111" s="76">
        <v>1000000</v>
      </c>
      <c r="K111" s="76"/>
      <c r="L111" s="76"/>
      <c r="M111" s="76"/>
      <c r="N111" s="86"/>
    </row>
    <row r="112" spans="1:14" s="117" customFormat="1" x14ac:dyDescent="0.25">
      <c r="A112" s="83"/>
      <c r="B112" s="103"/>
      <c r="C112" s="93"/>
      <c r="D112" s="133" t="s">
        <v>203</v>
      </c>
      <c r="E112" s="92" t="s">
        <v>133</v>
      </c>
      <c r="F112" s="92"/>
      <c r="G112" s="90">
        <v>4267113</v>
      </c>
      <c r="H112" s="77">
        <f>H113</f>
        <v>41364000</v>
      </c>
      <c r="I112" s="77">
        <f>I113</f>
        <v>41264000</v>
      </c>
      <c r="J112" s="78">
        <f>J113</f>
        <v>100000</v>
      </c>
      <c r="K112" s="76"/>
      <c r="L112" s="76"/>
      <c r="M112" s="76"/>
      <c r="N112" s="86"/>
    </row>
    <row r="113" spans="1:14" s="117" customFormat="1" x14ac:dyDescent="0.25">
      <c r="A113" s="83"/>
      <c r="B113" s="103"/>
      <c r="C113" s="93"/>
      <c r="D113" s="133"/>
      <c r="E113" s="98" t="s">
        <v>204</v>
      </c>
      <c r="F113" s="98" t="s">
        <v>134</v>
      </c>
      <c r="G113" s="88"/>
      <c r="H113" s="75">
        <f>I113+J113</f>
        <v>41364000</v>
      </c>
      <c r="I113" s="75">
        <v>41264000</v>
      </c>
      <c r="J113" s="76">
        <v>100000</v>
      </c>
      <c r="K113" s="76"/>
      <c r="L113" s="76"/>
      <c r="M113" s="76"/>
      <c r="N113" s="86"/>
    </row>
    <row r="114" spans="1:14" s="117" customFormat="1" x14ac:dyDescent="0.25">
      <c r="A114" s="83"/>
      <c r="B114" s="103"/>
      <c r="C114" s="93"/>
      <c r="D114" s="133" t="s">
        <v>205</v>
      </c>
      <c r="E114" s="92" t="s">
        <v>136</v>
      </c>
      <c r="F114" s="92"/>
      <c r="G114" s="88"/>
      <c r="H114" s="74">
        <f>H115+H120</f>
        <v>20748000</v>
      </c>
      <c r="I114" s="74">
        <f>I115+I120</f>
        <v>18048000</v>
      </c>
      <c r="J114" s="74">
        <f>J115+J120</f>
        <v>2700000</v>
      </c>
      <c r="K114" s="106"/>
      <c r="L114" s="106"/>
      <c r="M114" s="106"/>
      <c r="N114" s="86"/>
    </row>
    <row r="115" spans="1:14" s="117" customFormat="1" x14ac:dyDescent="0.25">
      <c r="A115" s="83"/>
      <c r="B115" s="103"/>
      <c r="C115" s="93"/>
      <c r="D115" s="133"/>
      <c r="E115" s="133" t="s">
        <v>206</v>
      </c>
      <c r="F115" s="98" t="s">
        <v>137</v>
      </c>
      <c r="G115" s="88">
        <v>426760</v>
      </c>
      <c r="H115" s="74">
        <f>H116+H117</f>
        <v>17875000</v>
      </c>
      <c r="I115" s="74">
        <f>I116+I117</f>
        <v>16175000</v>
      </c>
      <c r="J115" s="74">
        <f>J116+J117</f>
        <v>1700000</v>
      </c>
      <c r="K115" s="106"/>
      <c r="L115" s="106"/>
      <c r="M115" s="106"/>
      <c r="N115" s="86"/>
    </row>
    <row r="116" spans="1:14" s="117" customFormat="1" x14ac:dyDescent="0.25">
      <c r="A116" s="83"/>
      <c r="B116" s="103"/>
      <c r="C116" s="93"/>
      <c r="D116" s="133"/>
      <c r="E116" s="133"/>
      <c r="F116" s="98" t="s">
        <v>138</v>
      </c>
      <c r="G116" s="88">
        <v>4267613</v>
      </c>
      <c r="H116" s="75">
        <f>I116+J116</f>
        <v>10441000</v>
      </c>
      <c r="I116" s="75">
        <v>9941000</v>
      </c>
      <c r="J116" s="76">
        <v>500000</v>
      </c>
      <c r="K116" s="76"/>
      <c r="L116" s="76"/>
      <c r="M116" s="76"/>
      <c r="N116" s="86"/>
    </row>
    <row r="117" spans="1:14" s="117" customFormat="1" x14ac:dyDescent="0.25">
      <c r="A117" s="83"/>
      <c r="B117" s="103"/>
      <c r="C117" s="93"/>
      <c r="D117" s="133"/>
      <c r="E117" s="133"/>
      <c r="F117" s="98" t="s">
        <v>139</v>
      </c>
      <c r="G117" s="88">
        <v>4267611</v>
      </c>
      <c r="H117" s="75">
        <f>I117+J117</f>
        <v>7434000</v>
      </c>
      <c r="I117" s="75">
        <f>I118+I119</f>
        <v>6234000</v>
      </c>
      <c r="J117" s="75">
        <f>J118+J119</f>
        <v>1200000</v>
      </c>
      <c r="K117" s="76"/>
      <c r="L117" s="76"/>
      <c r="M117" s="76"/>
      <c r="N117" s="86"/>
    </row>
    <row r="118" spans="1:14" s="117" customFormat="1" x14ac:dyDescent="0.25">
      <c r="A118" s="83"/>
      <c r="B118" s="103"/>
      <c r="C118" s="93"/>
      <c r="D118" s="133"/>
      <c r="E118" s="133"/>
      <c r="F118" s="98" t="s">
        <v>223</v>
      </c>
      <c r="G118" s="88"/>
      <c r="H118" s="75"/>
      <c r="I118" s="75">
        <v>509000</v>
      </c>
      <c r="J118" s="75">
        <v>1200000</v>
      </c>
      <c r="K118" s="76"/>
      <c r="L118" s="76"/>
      <c r="M118" s="76"/>
      <c r="N118" s="86"/>
    </row>
    <row r="119" spans="1:14" s="117" customFormat="1" x14ac:dyDescent="0.25">
      <c r="A119" s="83"/>
      <c r="B119" s="103"/>
      <c r="C119" s="93"/>
      <c r="D119" s="133"/>
      <c r="E119" s="133"/>
      <c r="F119" s="98" t="s">
        <v>224</v>
      </c>
      <c r="G119" s="88"/>
      <c r="H119" s="75"/>
      <c r="I119" s="75">
        <v>5725000</v>
      </c>
      <c r="J119" s="75"/>
      <c r="K119" s="76"/>
      <c r="L119" s="76"/>
      <c r="M119" s="76"/>
      <c r="N119" s="86"/>
    </row>
    <row r="120" spans="1:14" s="117" customFormat="1" x14ac:dyDescent="0.25">
      <c r="A120" s="83"/>
      <c r="B120" s="103"/>
      <c r="C120" s="183"/>
      <c r="D120" s="133"/>
      <c r="E120" s="133" t="s">
        <v>207</v>
      </c>
      <c r="F120" s="98" t="s">
        <v>140</v>
      </c>
      <c r="G120" s="88">
        <v>4267612</v>
      </c>
      <c r="H120" s="78">
        <f>I120+J120</f>
        <v>2873000</v>
      </c>
      <c r="I120" s="78">
        <f>I121+I122</f>
        <v>1873000</v>
      </c>
      <c r="J120" s="77">
        <f>J121+J122</f>
        <v>1000000</v>
      </c>
      <c r="K120" s="76"/>
      <c r="L120" s="76"/>
      <c r="M120" s="76"/>
      <c r="N120" s="86"/>
    </row>
    <row r="121" spans="1:14" s="117" customFormat="1" x14ac:dyDescent="0.25">
      <c r="A121" s="83"/>
      <c r="B121" s="103"/>
      <c r="C121" s="183"/>
      <c r="D121" s="133"/>
      <c r="E121" s="133"/>
      <c r="F121" s="98" t="s">
        <v>200</v>
      </c>
      <c r="G121" s="88">
        <v>4267612</v>
      </c>
      <c r="H121" s="76">
        <f>I121+J121</f>
        <v>619000</v>
      </c>
      <c r="I121" s="76">
        <v>119000</v>
      </c>
      <c r="J121" s="77">
        <v>500000</v>
      </c>
      <c r="K121" s="76"/>
      <c r="L121" s="76"/>
      <c r="M121" s="76"/>
      <c r="N121" s="86"/>
    </row>
    <row r="122" spans="1:14" s="117" customFormat="1" x14ac:dyDescent="0.25">
      <c r="A122" s="83"/>
      <c r="B122" s="103"/>
      <c r="C122" s="183"/>
      <c r="D122" s="133"/>
      <c r="E122" s="133"/>
      <c r="F122" s="98" t="s">
        <v>201</v>
      </c>
      <c r="G122" s="88">
        <v>4267612</v>
      </c>
      <c r="H122" s="76">
        <f>I122+J122</f>
        <v>2254000</v>
      </c>
      <c r="I122" s="76">
        <v>1754000</v>
      </c>
      <c r="J122" s="77">
        <v>500000</v>
      </c>
      <c r="K122" s="76"/>
      <c r="L122" s="76"/>
      <c r="M122" s="76"/>
      <c r="N122" s="86"/>
    </row>
    <row r="123" spans="1:14" s="117" customFormat="1" x14ac:dyDescent="0.25">
      <c r="A123" s="83"/>
      <c r="B123" s="103"/>
      <c r="C123" s="183" t="s">
        <v>141</v>
      </c>
      <c r="D123" s="184"/>
      <c r="E123" s="92" t="s">
        <v>142</v>
      </c>
      <c r="F123" s="98"/>
      <c r="G123" s="88"/>
      <c r="H123" s="74">
        <f>H124+H125+H126+H127</f>
        <v>214046000</v>
      </c>
      <c r="I123" s="74">
        <f>I124+I125+L125+I126</f>
        <v>200946000</v>
      </c>
      <c r="J123" s="74">
        <f>J124+J126+J127</f>
        <v>600000</v>
      </c>
      <c r="K123" s="74">
        <f>K124</f>
        <v>0</v>
      </c>
      <c r="L123" s="74">
        <f>L124+L126+L127</f>
        <v>12500000</v>
      </c>
      <c r="M123" s="74"/>
      <c r="N123" s="86"/>
    </row>
    <row r="124" spans="1:14" s="117" customFormat="1" x14ac:dyDescent="0.25">
      <c r="A124" s="83"/>
      <c r="B124" s="103"/>
      <c r="C124" s="183"/>
      <c r="D124" s="185" t="s">
        <v>143</v>
      </c>
      <c r="E124" s="98"/>
      <c r="F124" s="98" t="s">
        <v>208</v>
      </c>
      <c r="G124" s="88">
        <v>4267511</v>
      </c>
      <c r="H124" s="75">
        <f>I124+J124+K124+L124</f>
        <v>200619250</v>
      </c>
      <c r="I124" s="75">
        <v>200019250</v>
      </c>
      <c r="J124" s="75">
        <v>600000</v>
      </c>
      <c r="K124" s="77"/>
      <c r="L124" s="77"/>
      <c r="M124" s="77"/>
      <c r="N124" s="181"/>
    </row>
    <row r="125" spans="1:14" s="117" customFormat="1" x14ac:dyDescent="0.25">
      <c r="A125" s="83"/>
      <c r="B125" s="103"/>
      <c r="C125" s="183"/>
      <c r="D125" s="185"/>
      <c r="E125" s="98"/>
      <c r="F125" s="98" t="s">
        <v>197</v>
      </c>
      <c r="G125" s="88">
        <v>4267511</v>
      </c>
      <c r="H125" s="75">
        <f>I125</f>
        <v>0</v>
      </c>
      <c r="I125" s="75">
        <v>0</v>
      </c>
      <c r="J125" s="75"/>
      <c r="K125" s="77"/>
      <c r="L125" s="77"/>
      <c r="M125" s="77"/>
      <c r="N125" s="181"/>
    </row>
    <row r="126" spans="1:14" s="117" customFormat="1" x14ac:dyDescent="0.25">
      <c r="A126" s="83"/>
      <c r="B126" s="103"/>
      <c r="C126" s="183"/>
      <c r="D126" s="185"/>
      <c r="E126" s="98"/>
      <c r="F126" s="98" t="s">
        <v>196</v>
      </c>
      <c r="G126" s="88">
        <v>4267514</v>
      </c>
      <c r="H126" s="75">
        <f>I126</f>
        <v>926750</v>
      </c>
      <c r="I126" s="75">
        <v>926750</v>
      </c>
      <c r="J126" s="75"/>
      <c r="K126" s="76"/>
      <c r="L126" s="76"/>
      <c r="M126" s="76"/>
      <c r="N126" s="86"/>
    </row>
    <row r="127" spans="1:14" s="117" customFormat="1" x14ac:dyDescent="0.25">
      <c r="A127" s="83"/>
      <c r="B127" s="103"/>
      <c r="C127" s="183"/>
      <c r="D127" s="185"/>
      <c r="E127" s="98"/>
      <c r="F127" s="98" t="s">
        <v>209</v>
      </c>
      <c r="G127" s="88">
        <v>4267519</v>
      </c>
      <c r="H127" s="75">
        <f>I127+J127+L127</f>
        <v>12500000</v>
      </c>
      <c r="I127" s="75"/>
      <c r="J127" s="75"/>
      <c r="K127" s="76"/>
      <c r="L127" s="76">
        <v>12500000</v>
      </c>
      <c r="M127" s="76"/>
      <c r="N127" s="86"/>
    </row>
    <row r="128" spans="1:14" s="117" customFormat="1" x14ac:dyDescent="0.25">
      <c r="A128" s="83"/>
      <c r="B128" s="103"/>
      <c r="C128" s="183"/>
      <c r="D128" s="185" t="s">
        <v>144</v>
      </c>
      <c r="E128" s="92" t="s">
        <v>145</v>
      </c>
      <c r="F128" s="98"/>
      <c r="G128" s="88">
        <v>4267517</v>
      </c>
      <c r="H128" s="77">
        <f>I128+J128</f>
        <v>48831000</v>
      </c>
      <c r="I128" s="77">
        <v>48731000</v>
      </c>
      <c r="J128" s="77">
        <v>100000</v>
      </c>
      <c r="K128" s="76"/>
      <c r="L128" s="76" t="s">
        <v>216</v>
      </c>
      <c r="M128" s="76"/>
      <c r="N128" s="86"/>
    </row>
    <row r="129" spans="1:14" s="117" customFormat="1" x14ac:dyDescent="0.25">
      <c r="A129" s="83"/>
      <c r="B129" s="103"/>
      <c r="C129" s="183"/>
      <c r="D129" s="185" t="s">
        <v>146</v>
      </c>
      <c r="E129" s="92" t="s">
        <v>147</v>
      </c>
      <c r="F129" s="98"/>
      <c r="G129" s="88">
        <v>4267512</v>
      </c>
      <c r="H129" s="77">
        <f>I129+J129</f>
        <v>30604000</v>
      </c>
      <c r="I129" s="77">
        <f>I130+I131</f>
        <v>30504000</v>
      </c>
      <c r="J129" s="77">
        <f>J130</f>
        <v>100000</v>
      </c>
      <c r="K129" s="76"/>
      <c r="L129" s="76"/>
      <c r="M129" s="76"/>
      <c r="N129" s="86"/>
    </row>
    <row r="130" spans="1:14" s="117" customFormat="1" x14ac:dyDescent="0.25">
      <c r="A130" s="83"/>
      <c r="B130" s="103"/>
      <c r="C130" s="183"/>
      <c r="D130" s="185"/>
      <c r="E130" s="92"/>
      <c r="F130" s="98" t="s">
        <v>221</v>
      </c>
      <c r="G130" s="88">
        <v>4267512</v>
      </c>
      <c r="H130" s="77"/>
      <c r="I130" s="75">
        <v>2760000</v>
      </c>
      <c r="J130" s="75">
        <v>100000</v>
      </c>
      <c r="K130" s="76"/>
      <c r="L130" s="76"/>
      <c r="M130" s="76"/>
      <c r="N130" s="86"/>
    </row>
    <row r="131" spans="1:14" s="117" customFormat="1" x14ac:dyDescent="0.25">
      <c r="A131" s="83"/>
      <c r="B131" s="103"/>
      <c r="C131" s="183"/>
      <c r="D131" s="185"/>
      <c r="E131" s="92"/>
      <c r="F131" s="98" t="s">
        <v>222</v>
      </c>
      <c r="G131" s="88">
        <v>4267512</v>
      </c>
      <c r="H131" s="77"/>
      <c r="I131" s="75">
        <v>27744000</v>
      </c>
      <c r="J131" s="75"/>
      <c r="K131" s="76"/>
      <c r="L131" s="76"/>
      <c r="M131" s="76"/>
      <c r="N131" s="86"/>
    </row>
    <row r="132" spans="1:14" s="117" customFormat="1" x14ac:dyDescent="0.25">
      <c r="A132" s="83"/>
      <c r="B132" s="103"/>
      <c r="C132" s="88"/>
      <c r="D132" s="185" t="s">
        <v>148</v>
      </c>
      <c r="E132" s="92" t="s">
        <v>149</v>
      </c>
      <c r="F132" s="98"/>
      <c r="G132" s="88">
        <v>4267513</v>
      </c>
      <c r="H132" s="77">
        <f>I132</f>
        <v>11616000</v>
      </c>
      <c r="I132" s="77">
        <v>11616000</v>
      </c>
      <c r="J132" s="76"/>
      <c r="K132" s="76"/>
      <c r="L132" s="76"/>
      <c r="M132" s="76"/>
      <c r="N132" s="86"/>
    </row>
    <row r="133" spans="1:14" x14ac:dyDescent="0.25">
      <c r="A133" s="83"/>
      <c r="B133" s="107"/>
      <c r="C133" s="153" t="s">
        <v>150</v>
      </c>
      <c r="D133" s="97" t="s">
        <v>151</v>
      </c>
      <c r="E133" s="92"/>
      <c r="F133" s="92"/>
      <c r="G133" s="90">
        <v>426811</v>
      </c>
      <c r="H133" s="77">
        <f>I133+J133</f>
        <v>4200000</v>
      </c>
      <c r="I133" s="77">
        <v>4200000</v>
      </c>
      <c r="J133" s="77"/>
      <c r="K133" s="77"/>
      <c r="L133" s="77"/>
      <c r="M133" s="76"/>
      <c r="N133" s="86"/>
    </row>
    <row r="134" spans="1:14" x14ac:dyDescent="0.25">
      <c r="A134" s="83"/>
      <c r="B134" s="107"/>
      <c r="C134" s="141" t="s">
        <v>152</v>
      </c>
      <c r="D134" s="175" t="s">
        <v>153</v>
      </c>
      <c r="E134" s="165"/>
      <c r="F134" s="166"/>
      <c r="G134" s="173">
        <v>426911</v>
      </c>
      <c r="H134" s="77">
        <f>I134</f>
        <v>800000</v>
      </c>
      <c r="I134" s="77">
        <v>800000</v>
      </c>
      <c r="J134" s="77"/>
      <c r="K134" s="77"/>
      <c r="L134" s="77"/>
      <c r="M134" s="76"/>
      <c r="N134" s="86"/>
    </row>
    <row r="135" spans="1:14" x14ac:dyDescent="0.25">
      <c r="A135" s="83"/>
      <c r="B135" s="107"/>
      <c r="C135" s="88" t="s">
        <v>154</v>
      </c>
      <c r="D135" s="176" t="s">
        <v>155</v>
      </c>
      <c r="E135" s="165"/>
      <c r="F135" s="96"/>
      <c r="G135" s="90">
        <v>426823</v>
      </c>
      <c r="H135" s="77">
        <f>I135+J135</f>
        <v>19194000</v>
      </c>
      <c r="I135" s="77">
        <v>18694000</v>
      </c>
      <c r="J135" s="78">
        <v>500000</v>
      </c>
      <c r="K135" s="76"/>
      <c r="L135" s="76"/>
      <c r="M135" s="76"/>
      <c r="N135" s="86"/>
    </row>
    <row r="136" spans="1:14" x14ac:dyDescent="0.25">
      <c r="A136" s="83"/>
      <c r="B136" s="107"/>
      <c r="C136" s="88" t="s">
        <v>156</v>
      </c>
      <c r="D136" s="177" t="s">
        <v>188</v>
      </c>
      <c r="E136" s="167"/>
      <c r="F136" s="168"/>
      <c r="G136" s="90">
        <v>426911</v>
      </c>
      <c r="H136" s="77">
        <f>I136+L136</f>
        <v>10205000</v>
      </c>
      <c r="I136" s="77">
        <v>4105000</v>
      </c>
      <c r="J136" s="76"/>
      <c r="K136" s="174"/>
      <c r="L136" s="78">
        <v>6100000</v>
      </c>
      <c r="M136" s="76"/>
      <c r="N136" s="86"/>
    </row>
    <row r="137" spans="1:14" x14ac:dyDescent="0.25">
      <c r="A137" s="83"/>
      <c r="B137" s="100"/>
      <c r="C137" s="141" t="s">
        <v>157</v>
      </c>
      <c r="D137" s="94" t="s">
        <v>158</v>
      </c>
      <c r="E137" s="165"/>
      <c r="F137" s="96"/>
      <c r="G137" s="90">
        <v>426913</v>
      </c>
      <c r="H137" s="77">
        <f>I137+M137+N137+L137</f>
        <v>4168200</v>
      </c>
      <c r="I137" s="77">
        <v>2088200</v>
      </c>
      <c r="J137" s="76"/>
      <c r="K137" s="78"/>
      <c r="L137" s="78">
        <v>2000000</v>
      </c>
      <c r="M137" s="76"/>
      <c r="N137" s="169">
        <v>80000</v>
      </c>
    </row>
    <row r="138" spans="1:14" x14ac:dyDescent="0.25">
      <c r="A138" s="83"/>
      <c r="B138" s="108"/>
      <c r="C138" s="88" t="s">
        <v>159</v>
      </c>
      <c r="D138" s="94" t="s">
        <v>187</v>
      </c>
      <c r="E138" s="165"/>
      <c r="F138" s="96"/>
      <c r="G138" s="90">
        <v>4269111</v>
      </c>
      <c r="H138" s="77">
        <f>I138</f>
        <v>52000</v>
      </c>
      <c r="I138" s="77">
        <v>52000</v>
      </c>
      <c r="J138" s="76"/>
      <c r="K138" s="78"/>
      <c r="L138" s="78"/>
      <c r="M138" s="76"/>
      <c r="N138" s="86"/>
    </row>
    <row r="139" spans="1:14" x14ac:dyDescent="0.25">
      <c r="A139" s="83"/>
      <c r="B139" s="90"/>
      <c r="C139" s="154" t="s">
        <v>160</v>
      </c>
      <c r="D139" s="94" t="s">
        <v>161</v>
      </c>
      <c r="E139" s="165"/>
      <c r="F139" s="96"/>
      <c r="G139" s="90">
        <v>4269112</v>
      </c>
      <c r="H139" s="77">
        <f>I139</f>
        <v>80000</v>
      </c>
      <c r="I139" s="77">
        <v>80000</v>
      </c>
      <c r="J139" s="76"/>
      <c r="K139" s="78"/>
      <c r="L139" s="76"/>
      <c r="M139" s="76"/>
      <c r="N139" s="86"/>
    </row>
    <row r="140" spans="1:14" x14ac:dyDescent="0.25">
      <c r="A140" s="83"/>
      <c r="B140" s="90"/>
      <c r="C140" s="88" t="s">
        <v>162</v>
      </c>
      <c r="D140" s="100" t="s">
        <v>163</v>
      </c>
      <c r="E140" s="101"/>
      <c r="F140" s="102"/>
      <c r="G140" s="90">
        <v>431000</v>
      </c>
      <c r="H140" s="155">
        <f>J140</f>
        <v>915000</v>
      </c>
      <c r="I140" s="155"/>
      <c r="J140" s="155">
        <v>915000</v>
      </c>
      <c r="K140" s="155"/>
      <c r="L140" s="155"/>
      <c r="M140" s="155"/>
      <c r="N140" s="86"/>
    </row>
    <row r="141" spans="1:14" x14ac:dyDescent="0.25">
      <c r="A141" s="83"/>
      <c r="B141" s="100" t="s">
        <v>186</v>
      </c>
      <c r="C141" s="88"/>
      <c r="D141" s="91" t="s">
        <v>164</v>
      </c>
      <c r="E141" s="98"/>
      <c r="F141" s="98"/>
      <c r="G141" s="88"/>
      <c r="H141" s="75"/>
      <c r="I141" s="76"/>
      <c r="J141" s="76"/>
      <c r="K141" s="76"/>
      <c r="L141" s="76"/>
      <c r="M141" s="76"/>
      <c r="N141" s="86"/>
    </row>
    <row r="142" spans="1:14" x14ac:dyDescent="0.25">
      <c r="A142" s="83"/>
      <c r="B142" s="99"/>
      <c r="C142" s="88"/>
      <c r="D142" s="91" t="s">
        <v>165</v>
      </c>
      <c r="E142" s="98"/>
      <c r="F142" s="98"/>
      <c r="G142" s="88"/>
      <c r="H142" s="75"/>
      <c r="I142" s="76"/>
      <c r="J142" s="76"/>
      <c r="K142" s="76"/>
      <c r="L142" s="76"/>
      <c r="M142" s="76"/>
      <c r="N142" s="86"/>
    </row>
    <row r="143" spans="1:14" x14ac:dyDescent="0.25">
      <c r="A143" s="83"/>
      <c r="B143" s="89"/>
      <c r="C143" s="88"/>
      <c r="D143" s="91" t="s">
        <v>166</v>
      </c>
      <c r="E143" s="98"/>
      <c r="F143" s="98"/>
      <c r="G143" s="88"/>
      <c r="H143" s="75"/>
      <c r="I143" s="76"/>
      <c r="J143" s="76"/>
      <c r="K143" s="76"/>
      <c r="L143" s="76"/>
      <c r="M143" s="76"/>
      <c r="N143" s="86"/>
    </row>
    <row r="144" spans="1:14" x14ac:dyDescent="0.25">
      <c r="A144" s="83"/>
      <c r="B144" s="89"/>
      <c r="C144" s="139"/>
      <c r="D144" s="91" t="s">
        <v>167</v>
      </c>
      <c r="E144" s="98"/>
      <c r="F144" s="98"/>
      <c r="G144" s="88"/>
      <c r="H144" s="75"/>
      <c r="I144" s="76"/>
      <c r="J144" s="76"/>
      <c r="K144" s="76"/>
      <c r="L144" s="76"/>
      <c r="M144" s="76"/>
      <c r="N144" s="86"/>
    </row>
    <row r="145" spans="1:14" x14ac:dyDescent="0.25">
      <c r="A145" s="83"/>
      <c r="B145" s="99" t="s">
        <v>168</v>
      </c>
      <c r="C145" s="156" t="s">
        <v>169</v>
      </c>
      <c r="D145" s="139" t="s">
        <v>170</v>
      </c>
      <c r="E145" s="139"/>
      <c r="F145" s="140"/>
      <c r="G145" s="90">
        <v>441300</v>
      </c>
      <c r="H145" s="74">
        <f>I145+J145+K145</f>
        <v>1400000</v>
      </c>
      <c r="I145" s="74"/>
      <c r="J145" s="74">
        <v>1400000</v>
      </c>
      <c r="K145" s="74"/>
      <c r="L145" s="74"/>
      <c r="M145" s="74"/>
      <c r="N145" s="86"/>
    </row>
    <row r="146" spans="1:14" s="1" customFormat="1" x14ac:dyDescent="0.25">
      <c r="A146" s="83"/>
      <c r="B146" s="99"/>
      <c r="C146" s="156"/>
      <c r="D146" s="139"/>
      <c r="E146" s="139"/>
      <c r="F146" s="140"/>
      <c r="G146" s="90">
        <v>441400</v>
      </c>
      <c r="H146" s="74">
        <f>J146</f>
        <v>500000</v>
      </c>
      <c r="I146" s="74"/>
      <c r="J146" s="74">
        <v>500000</v>
      </c>
      <c r="K146" s="74"/>
      <c r="L146" s="74"/>
      <c r="M146" s="74"/>
      <c r="N146" s="86"/>
    </row>
    <row r="147" spans="1:14" s="1" customFormat="1" x14ac:dyDescent="0.25">
      <c r="A147" s="83"/>
      <c r="B147" s="99"/>
      <c r="C147" s="156" t="s">
        <v>172</v>
      </c>
      <c r="D147" s="139" t="s">
        <v>210</v>
      </c>
      <c r="E147" s="139"/>
      <c r="F147" s="140"/>
      <c r="G147" s="90">
        <v>444200</v>
      </c>
      <c r="H147" s="74">
        <f>J147</f>
        <v>800000</v>
      </c>
      <c r="I147" s="74"/>
      <c r="J147" s="74">
        <v>800000</v>
      </c>
      <c r="K147" s="74"/>
      <c r="L147" s="74"/>
      <c r="M147" s="74"/>
      <c r="N147" s="86"/>
    </row>
    <row r="148" spans="1:14" s="1" customFormat="1" x14ac:dyDescent="0.25">
      <c r="A148" s="83"/>
      <c r="B148" s="99"/>
      <c r="C148" s="156" t="s">
        <v>176</v>
      </c>
      <c r="D148" s="139" t="s">
        <v>189</v>
      </c>
      <c r="E148" s="139"/>
      <c r="F148" s="140"/>
      <c r="G148" s="90">
        <v>465100</v>
      </c>
      <c r="H148" s="74">
        <f>L148+J148</f>
        <v>7600000</v>
      </c>
      <c r="I148" s="74"/>
      <c r="J148" s="74">
        <v>100000</v>
      </c>
      <c r="K148" s="74"/>
      <c r="L148" s="74">
        <v>7500000</v>
      </c>
      <c r="M148" s="74"/>
      <c r="N148" s="86"/>
    </row>
    <row r="149" spans="1:14" s="1" customFormat="1" x14ac:dyDescent="0.25">
      <c r="A149" s="83"/>
      <c r="B149" s="99"/>
      <c r="C149" s="156">
        <v>11</v>
      </c>
      <c r="D149" s="139" t="s">
        <v>233</v>
      </c>
      <c r="E149" s="139"/>
      <c r="F149" s="140"/>
      <c r="G149" s="90">
        <v>471100</v>
      </c>
      <c r="H149" s="74">
        <f>I149+J149</f>
        <v>0</v>
      </c>
      <c r="I149" s="74"/>
      <c r="J149" s="74"/>
      <c r="K149" s="74"/>
      <c r="L149" s="74"/>
      <c r="M149" s="74"/>
      <c r="N149" s="86"/>
    </row>
    <row r="150" spans="1:14" x14ac:dyDescent="0.25">
      <c r="A150" s="83"/>
      <c r="B150" s="89"/>
      <c r="C150" s="88"/>
      <c r="D150" s="89" t="s">
        <v>190</v>
      </c>
      <c r="E150" s="148"/>
      <c r="F150" s="92"/>
      <c r="G150" s="90">
        <v>480000</v>
      </c>
      <c r="H150" s="74">
        <f>H151+H152+H153+H154+H155</f>
        <v>2700000</v>
      </c>
      <c r="I150" s="74">
        <f>I151+I152</f>
        <v>0</v>
      </c>
      <c r="J150" s="74">
        <f>J151+J152+J153+J154+J155</f>
        <v>2700000</v>
      </c>
      <c r="K150" s="74">
        <f>K151</f>
        <v>0</v>
      </c>
      <c r="L150" s="74"/>
      <c r="M150" s="74"/>
      <c r="N150" s="87">
        <f>N152</f>
        <v>0</v>
      </c>
    </row>
    <row r="151" spans="1:14" x14ac:dyDescent="0.25">
      <c r="A151" s="83"/>
      <c r="B151" s="89" t="s">
        <v>171</v>
      </c>
      <c r="C151" s="88">
        <v>12</v>
      </c>
      <c r="D151" s="91" t="s">
        <v>173</v>
      </c>
      <c r="E151" s="91"/>
      <c r="F151" s="98"/>
      <c r="G151" s="88">
        <v>482100</v>
      </c>
      <c r="H151" s="75">
        <f>I151+J151+K151+N151</f>
        <v>100000</v>
      </c>
      <c r="I151" s="76"/>
      <c r="J151" s="76">
        <v>100000</v>
      </c>
      <c r="K151" s="76"/>
      <c r="L151" s="76"/>
      <c r="M151" s="76"/>
      <c r="N151" s="85"/>
    </row>
    <row r="152" spans="1:14" x14ac:dyDescent="0.25">
      <c r="A152" s="83"/>
      <c r="B152" s="109"/>
      <c r="C152" s="110"/>
      <c r="D152" s="111" t="s">
        <v>174</v>
      </c>
      <c r="E152" s="111"/>
      <c r="F152" s="157"/>
      <c r="G152" s="112">
        <v>482200</v>
      </c>
      <c r="H152" s="75">
        <f>I152+J152+N152</f>
        <v>300000</v>
      </c>
      <c r="I152" s="75"/>
      <c r="J152" s="76">
        <v>300000</v>
      </c>
      <c r="K152" s="76"/>
      <c r="L152" s="76"/>
      <c r="M152" s="76"/>
      <c r="N152" s="85"/>
    </row>
    <row r="153" spans="1:14" s="1" customFormat="1" x14ac:dyDescent="0.25">
      <c r="A153" s="83"/>
      <c r="B153" s="109"/>
      <c r="C153" s="110"/>
      <c r="D153" s="111" t="s">
        <v>191</v>
      </c>
      <c r="E153" s="111"/>
      <c r="F153" s="157"/>
      <c r="G153" s="112">
        <v>482300</v>
      </c>
      <c r="H153" s="75">
        <f>J153</f>
        <v>500000</v>
      </c>
      <c r="I153" s="75"/>
      <c r="J153" s="76">
        <v>500000</v>
      </c>
      <c r="K153" s="76"/>
      <c r="L153" s="76"/>
      <c r="M153" s="76"/>
      <c r="N153" s="86"/>
    </row>
    <row r="154" spans="1:14" s="1" customFormat="1" x14ac:dyDescent="0.25">
      <c r="A154" s="83"/>
      <c r="B154" s="109"/>
      <c r="C154" s="110"/>
      <c r="D154" s="111" t="s">
        <v>192</v>
      </c>
      <c r="E154" s="111"/>
      <c r="F154" s="157"/>
      <c r="G154" s="112">
        <v>483100</v>
      </c>
      <c r="H154" s="75">
        <f>J154</f>
        <v>800000</v>
      </c>
      <c r="I154" s="75"/>
      <c r="J154" s="76">
        <v>800000</v>
      </c>
      <c r="K154" s="76"/>
      <c r="L154" s="76"/>
      <c r="M154" s="76"/>
      <c r="N154" s="86"/>
    </row>
    <row r="155" spans="1:14" s="1" customFormat="1" x14ac:dyDescent="0.25">
      <c r="A155" s="83"/>
      <c r="B155" s="109"/>
      <c r="C155" s="110"/>
      <c r="D155" s="111" t="s">
        <v>193</v>
      </c>
      <c r="E155" s="111"/>
      <c r="F155" s="157"/>
      <c r="G155" s="112">
        <v>485100</v>
      </c>
      <c r="H155" s="75">
        <f>J155</f>
        <v>1000000</v>
      </c>
      <c r="I155" s="75"/>
      <c r="J155" s="76">
        <v>1000000</v>
      </c>
      <c r="K155" s="76"/>
      <c r="L155" s="76"/>
      <c r="M155" s="76"/>
      <c r="N155" s="86"/>
    </row>
    <row r="156" spans="1:14" x14ac:dyDescent="0.25">
      <c r="A156" s="83"/>
      <c r="B156" s="109"/>
      <c r="C156" s="118"/>
      <c r="D156" s="110"/>
      <c r="E156" s="110"/>
      <c r="F156" s="110"/>
      <c r="G156" s="119">
        <v>500000</v>
      </c>
      <c r="H156" s="74">
        <f>J156+L156+N156</f>
        <v>229407800</v>
      </c>
      <c r="I156" s="74"/>
      <c r="J156" s="74">
        <f>J157</f>
        <v>1000000</v>
      </c>
      <c r="K156" s="74"/>
      <c r="L156" s="74">
        <f>L157</f>
        <v>123207800</v>
      </c>
      <c r="M156" s="74"/>
      <c r="N156" s="87">
        <f>N157</f>
        <v>105200000</v>
      </c>
    </row>
    <row r="157" spans="1:14" x14ac:dyDescent="0.25">
      <c r="B157" s="110" t="s">
        <v>175</v>
      </c>
      <c r="C157" s="118" t="s">
        <v>234</v>
      </c>
      <c r="D157" s="111" t="s">
        <v>177</v>
      </c>
      <c r="E157" s="111"/>
      <c r="F157" s="111"/>
      <c r="G157" s="112">
        <v>510000</v>
      </c>
      <c r="H157" s="106">
        <f>J157+L157+N157</f>
        <v>229407800</v>
      </c>
      <c r="I157" s="106"/>
      <c r="J157" s="106">
        <f>J158+J159</f>
        <v>1000000</v>
      </c>
      <c r="K157" s="106"/>
      <c r="L157" s="106">
        <f>L158+L159</f>
        <v>123207800</v>
      </c>
      <c r="M157" s="74"/>
      <c r="N157" s="85">
        <f>N158+N159</f>
        <v>105200000</v>
      </c>
    </row>
    <row r="158" spans="1:14" x14ac:dyDescent="0.25">
      <c r="B158" s="120"/>
      <c r="C158" s="121"/>
      <c r="D158" s="121" t="s">
        <v>235</v>
      </c>
      <c r="E158" s="122" t="s">
        <v>178</v>
      </c>
      <c r="F158" s="122"/>
      <c r="G158" s="112">
        <v>512000</v>
      </c>
      <c r="H158" s="75">
        <f>I158+J158+K158+L158+M158+N158</f>
        <v>229407800</v>
      </c>
      <c r="I158" s="76"/>
      <c r="J158" s="75">
        <v>1000000</v>
      </c>
      <c r="K158" s="75"/>
      <c r="L158" s="75">
        <v>123207800</v>
      </c>
      <c r="M158" s="162"/>
      <c r="N158" s="85">
        <v>105200000</v>
      </c>
    </row>
    <row r="159" spans="1:14" x14ac:dyDescent="0.25">
      <c r="B159" s="123"/>
      <c r="C159" s="124"/>
      <c r="D159" s="125" t="s">
        <v>236</v>
      </c>
      <c r="E159" s="122" t="s">
        <v>179</v>
      </c>
      <c r="F159" s="122"/>
      <c r="G159" s="112">
        <v>511322</v>
      </c>
      <c r="H159" s="75">
        <f>I159+J159+K159+L159+N159</f>
        <v>0</v>
      </c>
      <c r="I159" s="75"/>
      <c r="J159" s="76"/>
      <c r="K159" s="76"/>
      <c r="L159" s="76"/>
      <c r="M159" s="75"/>
      <c r="N159" s="85"/>
    </row>
    <row r="160" spans="1:14" s="1" customFormat="1" x14ac:dyDescent="0.25">
      <c r="B160" s="204" t="s">
        <v>250</v>
      </c>
      <c r="C160" s="205" t="s">
        <v>251</v>
      </c>
      <c r="D160" s="201"/>
      <c r="E160" s="202"/>
      <c r="F160" s="203"/>
      <c r="G160" s="119">
        <v>611500</v>
      </c>
      <c r="H160" s="77">
        <f>N160</f>
        <v>74000000</v>
      </c>
      <c r="I160" s="75"/>
      <c r="J160" s="76"/>
      <c r="K160" s="76"/>
      <c r="L160" s="76"/>
      <c r="M160" s="75"/>
      <c r="N160" s="87">
        <f>N161</f>
        <v>74000000</v>
      </c>
    </row>
    <row r="161" spans="2:14" s="1" customFormat="1" x14ac:dyDescent="0.25">
      <c r="B161" s="122"/>
      <c r="C161" s="122" t="s">
        <v>252</v>
      </c>
      <c r="D161" s="201"/>
      <c r="E161" s="202"/>
      <c r="F161" s="203"/>
      <c r="G161" s="112">
        <v>611511</v>
      </c>
      <c r="H161" s="75">
        <f>N161</f>
        <v>74000000</v>
      </c>
      <c r="I161" s="75"/>
      <c r="J161" s="76"/>
      <c r="K161" s="76"/>
      <c r="L161" s="76"/>
      <c r="M161" s="75"/>
      <c r="N161" s="85">
        <v>74000000</v>
      </c>
    </row>
    <row r="162" spans="2:14" x14ac:dyDescent="0.25">
      <c r="B162" s="124" t="s">
        <v>180</v>
      </c>
      <c r="C162" s="123"/>
      <c r="D162" s="126"/>
      <c r="E162" s="126"/>
      <c r="F162" s="127"/>
      <c r="G162" s="112"/>
      <c r="H162" s="178">
        <f>H36+H51+H65+H68+H77+H82+H85+M155+H147+H150+H156+H148+H149+H140+H145+H146+H160</f>
        <v>2824930692</v>
      </c>
      <c r="I162" s="178">
        <f>I36+I51+I65+I68+I77+I82+I85+I145+I150+I156+I148+M166</f>
        <v>2332398000</v>
      </c>
      <c r="J162" s="178">
        <f>J36+J50+J85+J145+J146+J147+J150+J156+J148+J149+J140</f>
        <v>53992892</v>
      </c>
      <c r="K162" s="178">
        <f>K51+K65+K71+K82+K85+K145+K151</f>
        <v>0</v>
      </c>
      <c r="L162" s="178">
        <f>L36+L51+L65+L68+L77+L82+L85+L145+L148+L156</f>
        <v>241949800</v>
      </c>
      <c r="M162" s="178">
        <f>M36+M137+M135+M90+M81+M75+M59</f>
        <v>8100000</v>
      </c>
      <c r="N162" s="179">
        <f>N50+N156+N152+N85+N160</f>
        <v>188490000</v>
      </c>
    </row>
    <row r="163" spans="2:14" x14ac:dyDescent="0.25">
      <c r="B163" s="128"/>
      <c r="C163" s="123"/>
      <c r="D163" s="129"/>
      <c r="E163" s="130" t="s">
        <v>181</v>
      </c>
      <c r="F163" s="130"/>
      <c r="G163" s="123"/>
      <c r="H163" s="123">
        <v>0</v>
      </c>
      <c r="I163" s="123">
        <v>0</v>
      </c>
      <c r="J163" s="123">
        <v>0</v>
      </c>
      <c r="K163" s="123">
        <v>0</v>
      </c>
      <c r="L163" s="123">
        <v>0</v>
      </c>
      <c r="M163" s="131">
        <v>0</v>
      </c>
      <c r="N163" s="132"/>
    </row>
    <row r="164" spans="2:14" x14ac:dyDescent="0.25">
      <c r="B164" s="1"/>
      <c r="C164" s="158"/>
      <c r="D164" s="84"/>
      <c r="E164" s="84"/>
      <c r="F164" s="83"/>
      <c r="G164" s="84"/>
      <c r="H164" s="84"/>
      <c r="I164" s="84"/>
      <c r="J164" s="84"/>
      <c r="K164" s="84"/>
      <c r="L164" s="84"/>
      <c r="M164" s="84"/>
      <c r="N164" s="84"/>
    </row>
    <row r="165" spans="2:14" x14ac:dyDescent="0.25">
      <c r="B165" s="1"/>
      <c r="C165" s="62" t="s">
        <v>182</v>
      </c>
      <c r="D165" s="2"/>
      <c r="E165" s="64"/>
      <c r="F165" s="62"/>
      <c r="G165" s="114" t="s">
        <v>183</v>
      </c>
      <c r="H165" s="114"/>
      <c r="I165" s="114" t="s">
        <v>237</v>
      </c>
      <c r="J165" s="115"/>
      <c r="K165" s="114"/>
      <c r="L165" s="114"/>
      <c r="M165" s="114"/>
      <c r="N165" s="113"/>
    </row>
    <row r="166" spans="2:14" x14ac:dyDescent="0.25">
      <c r="C166" s="63" t="s">
        <v>184</v>
      </c>
      <c r="D166" s="1"/>
      <c r="E166" s="2"/>
      <c r="F166" s="63"/>
      <c r="G166" s="116"/>
      <c r="H166" s="114"/>
      <c r="I166" s="114" t="s">
        <v>238</v>
      </c>
      <c r="J166" s="115"/>
      <c r="K166" s="114"/>
      <c r="L166" s="114"/>
      <c r="M166" s="113"/>
      <c r="N166" s="113"/>
    </row>
    <row r="167" spans="2:14" x14ac:dyDescent="0.25">
      <c r="G167" s="113"/>
      <c r="H167" s="113"/>
      <c r="I167" s="113"/>
      <c r="J167" s="113"/>
      <c r="K167" s="113"/>
      <c r="L167" s="113"/>
      <c r="M167" s="113"/>
      <c r="N167" s="113"/>
    </row>
    <row r="168" spans="2:14" x14ac:dyDescent="0.25">
      <c r="G168" s="65"/>
      <c r="H168" s="65"/>
      <c r="I168" s="65"/>
      <c r="J168" s="65"/>
      <c r="K168" s="65"/>
      <c r="L168" s="65"/>
      <c r="M168" s="65"/>
      <c r="N168" s="65"/>
    </row>
    <row r="169" spans="2:14" x14ac:dyDescent="0.25">
      <c r="G169" s="65"/>
      <c r="H169" s="65"/>
      <c r="I169" s="65"/>
      <c r="J169" s="65"/>
      <c r="K169" s="65"/>
      <c r="L169" s="65"/>
      <c r="M169" s="65"/>
      <c r="N169" s="65"/>
    </row>
    <row r="170" spans="2:14" x14ac:dyDescent="0.25">
      <c r="G170" s="65"/>
      <c r="H170" s="65"/>
      <c r="I170" s="65"/>
      <c r="J170" s="65"/>
      <c r="K170" s="65"/>
      <c r="L170" s="65"/>
      <c r="M170" s="65"/>
      <c r="N170" s="65"/>
    </row>
  </sheetData>
  <mergeCells count="11">
    <mergeCell ref="C29:F29"/>
    <mergeCell ref="B32:F32"/>
    <mergeCell ref="C49:E49"/>
    <mergeCell ref="C9:F10"/>
    <mergeCell ref="D15:F15"/>
    <mergeCell ref="D16:F16"/>
    <mergeCell ref="D17:F17"/>
    <mergeCell ref="D18:F18"/>
    <mergeCell ref="D19:F19"/>
    <mergeCell ref="C30:F30"/>
    <mergeCell ref="C31:F31"/>
  </mergeCells>
  <pageMargins left="0.7" right="0.7" top="0.75" bottom="0.75" header="0.3" footer="0.3"/>
  <pageSetup paperSize="9" scale="56" orientation="landscape" r:id="rId1"/>
  <rowBreaks count="1" manualBreakCount="1">
    <brk id="10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</vt:lpstr>
      <vt:lpstr>'PLAN '!Print_Area</vt:lpstr>
    </vt:vector>
  </TitlesOfParts>
  <Company>Smederevo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verabe</dc:creator>
  <cp:lastModifiedBy>korisnik</cp:lastModifiedBy>
  <cp:lastPrinted>2025-02-26T17:01:44Z</cp:lastPrinted>
  <dcterms:created xsi:type="dcterms:W3CDTF">2017-10-13T06:17:32Z</dcterms:created>
  <dcterms:modified xsi:type="dcterms:W3CDTF">2025-04-22T08:25:51Z</dcterms:modified>
</cp:coreProperties>
</file>